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PREFEITURA_CRV\Sec.MeioAmbiente\Projeto_ETE's_2023\"/>
    </mc:Choice>
  </mc:AlternateContent>
  <bookViews>
    <workbookView xWindow="-360" yWindow="-15" windowWidth="11970" windowHeight="6420" tabRatio="764" activeTab="1"/>
  </bookViews>
  <sheets>
    <sheet name="PÁGINA INICIAL" sheetId="20" r:id="rId1"/>
    <sheet name="Orçamentária" sheetId="21" r:id="rId2"/>
    <sheet name="QCI" sheetId="22" r:id="rId3"/>
    <sheet name="Cronograma Global" sheetId="1" r:id="rId4"/>
    <sheet name="Mês01" sheetId="12" r:id="rId5"/>
    <sheet name="Mês02" sheetId="13" r:id="rId6"/>
    <sheet name="Mês03" sheetId="14" r:id="rId7"/>
    <sheet name="Mês04" sheetId="15" r:id="rId8"/>
    <sheet name="Mês05" sheetId="16" r:id="rId9"/>
    <sheet name="Mês06" sheetId="17" r:id="rId10"/>
    <sheet name="Mês07" sheetId="18" r:id="rId11"/>
    <sheet name="Mês08" sheetId="19" r:id="rId12"/>
  </sheets>
  <externalReferences>
    <externalReference r:id="rId13"/>
  </externalReferences>
  <definedNames>
    <definedName name="_xlnm.Print_Area" localSheetId="3">'Cronograma Global'!$B$1:$BP$49</definedName>
    <definedName name="_xlnm.Print_Area" localSheetId="4">Mês01!$B$1:$BP$146</definedName>
    <definedName name="_xlnm.Print_Area" localSheetId="5">Mês02!$B$1:$BP$146</definedName>
    <definedName name="_xlnm.Print_Area" localSheetId="6">Mês03!$B$1:$BP$146</definedName>
    <definedName name="_xlnm.Print_Area" localSheetId="7">Mês04!$B$1:$BP$146</definedName>
    <definedName name="_xlnm.Print_Area" localSheetId="8">Mês05!$B$1:$BP$146</definedName>
    <definedName name="_xlnm.Print_Area" localSheetId="9">Mês06!$B$1:$BP$146</definedName>
    <definedName name="_xlnm.Print_Area" localSheetId="10">Mês07!$B$1:$BP$146</definedName>
    <definedName name="_xlnm.Print_Area" localSheetId="11">Mês08!$B$1:$BP$94</definedName>
    <definedName name="_xlnm.Print_Area" localSheetId="1">Orçamentária!$A$1:$G$48</definedName>
    <definedName name="_xlnm.Print_Area" localSheetId="2">QCI!$A$1:$N$41</definedName>
    <definedName name="_xlnm.Print_Titles" localSheetId="3">'Cronograma Global'!$10:$11</definedName>
  </definedNames>
  <calcPr calcId="152511"/>
</workbook>
</file>

<file path=xl/calcChain.xml><?xml version="1.0" encoding="utf-8"?>
<calcChain xmlns="http://schemas.openxmlformats.org/spreadsheetml/2006/main">
  <c r="E38" i="21" l="1"/>
  <c r="AR44" i="1" l="1"/>
  <c r="BF41" i="1"/>
  <c r="BE41" i="1"/>
  <c r="BD41" i="1"/>
  <c r="BC41" i="1"/>
  <c r="BA41" i="1"/>
  <c r="AZ41" i="1"/>
  <c r="AY41" i="1"/>
  <c r="AX41" i="1"/>
  <c r="AV41" i="1"/>
  <c r="AU41" i="1"/>
  <c r="AT41" i="1"/>
  <c r="AS41" i="1"/>
  <c r="AI41" i="1"/>
  <c r="AJ41" i="1"/>
  <c r="AK41" i="1"/>
  <c r="AL41" i="1"/>
  <c r="AN41" i="1"/>
  <c r="AO41" i="1"/>
  <c r="AP41" i="1"/>
  <c r="AQ41" i="1"/>
  <c r="AW33" i="1"/>
  <c r="AR32" i="1"/>
  <c r="AR31" i="1"/>
  <c r="AM26" i="1"/>
  <c r="AM28" i="1"/>
  <c r="AM29" i="1"/>
  <c r="AR30" i="1"/>
  <c r="AR42" i="1" s="1"/>
  <c r="AW39" i="1"/>
  <c r="AW38" i="1"/>
  <c r="AW36" i="1"/>
  <c r="AW35" i="1"/>
  <c r="AW34" i="1"/>
  <c r="AM22" i="1"/>
  <c r="AM23" i="1"/>
  <c r="AM24" i="1"/>
  <c r="AM25" i="1"/>
  <c r="AH14" i="1"/>
  <c r="AH15" i="1"/>
  <c r="AH16" i="1"/>
  <c r="AH17" i="1"/>
  <c r="AH18" i="1"/>
  <c r="AH19" i="1"/>
  <c r="AH20" i="1"/>
  <c r="Y32" i="1"/>
  <c r="Y33" i="1"/>
  <c r="Y34" i="1"/>
  <c r="Y35" i="1"/>
  <c r="Y36" i="1"/>
  <c r="Y38" i="1"/>
  <c r="Y39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8" i="1"/>
  <c r="Y29" i="1"/>
  <c r="Y30" i="1"/>
  <c r="Y31" i="1"/>
  <c r="Y13" i="1"/>
  <c r="B37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8" i="1"/>
  <c r="B39" i="1"/>
  <c r="E40" i="1"/>
  <c r="E39" i="1"/>
  <c r="E38" i="1"/>
  <c r="E37" i="1"/>
  <c r="E36" i="1"/>
  <c r="E35" i="1"/>
  <c r="E32" i="1"/>
  <c r="E33" i="1"/>
  <c r="E34" i="1"/>
  <c r="E31" i="1"/>
  <c r="E25" i="1"/>
  <c r="E26" i="1"/>
  <c r="E27" i="1"/>
  <c r="E28" i="1"/>
  <c r="E29" i="1"/>
  <c r="E30" i="1"/>
  <c r="E14" i="1"/>
  <c r="E15" i="1"/>
  <c r="E16" i="1"/>
  <c r="E17" i="1"/>
  <c r="E18" i="1"/>
  <c r="E19" i="1"/>
  <c r="E20" i="1"/>
  <c r="E21" i="1"/>
  <c r="E22" i="1"/>
  <c r="E23" i="1"/>
  <c r="E24" i="1"/>
  <c r="B19" i="1"/>
  <c r="B20" i="1"/>
  <c r="B21" i="1"/>
  <c r="B22" i="1"/>
  <c r="B14" i="1"/>
  <c r="B15" i="1"/>
  <c r="B16" i="1"/>
  <c r="B17" i="1"/>
  <c r="B18" i="1"/>
  <c r="E31" i="21"/>
  <c r="E37" i="21"/>
  <c r="E34" i="21"/>
  <c r="F33" i="21"/>
  <c r="G33" i="21" s="1"/>
  <c r="E32" i="21"/>
  <c r="E30" i="21"/>
  <c r="AR28" i="1" l="1"/>
  <c r="AH12" i="1"/>
  <c r="E12" i="1"/>
  <c r="B12" i="1"/>
  <c r="B13" i="1"/>
  <c r="C47" i="1"/>
  <c r="E13" i="1"/>
  <c r="E40" i="21"/>
  <c r="E35" i="21"/>
  <c r="E26" i="21"/>
  <c r="G10" i="21"/>
  <c r="F38" i="21" s="1"/>
  <c r="F18" i="21" l="1"/>
  <c r="F24" i="21"/>
  <c r="F35" i="21"/>
  <c r="F28" i="21"/>
  <c r="F30" i="21"/>
  <c r="G30" i="21" s="1"/>
  <c r="F32" i="21"/>
  <c r="G32" i="21" s="1"/>
  <c r="F19" i="21"/>
  <c r="F15" i="21"/>
  <c r="F20" i="21"/>
  <c r="F26" i="21"/>
  <c r="F34" i="21"/>
  <c r="G34" i="21" s="1"/>
  <c r="F31" i="21"/>
  <c r="F14" i="21"/>
  <c r="F25" i="21"/>
  <c r="F40" i="21"/>
  <c r="G40" i="21" s="1"/>
  <c r="F16" i="21"/>
  <c r="F22" i="21"/>
  <c r="G28" i="21"/>
  <c r="Y27" i="1" s="1"/>
  <c r="AM27" i="1" s="1"/>
  <c r="F37" i="21"/>
  <c r="G38" i="21"/>
  <c r="Y37" i="1" s="1"/>
  <c r="AW37" i="1" s="1"/>
  <c r="AW42" i="1" s="1"/>
  <c r="AW44" i="1" s="1"/>
  <c r="G26" i="21"/>
  <c r="G35" i="21"/>
  <c r="G31" i="21"/>
  <c r="G25" i="21"/>
  <c r="E24" i="21"/>
  <c r="E22" i="21"/>
  <c r="G22" i="21" s="1"/>
  <c r="AM21" i="1" s="1"/>
  <c r="AM42" i="1" l="1"/>
  <c r="AM44" i="1" s="1"/>
  <c r="G37" i="21"/>
  <c r="G24" i="21"/>
  <c r="E20" i="21"/>
  <c r="G20" i="21" s="1"/>
  <c r="E19" i="21"/>
  <c r="G19" i="21" s="1"/>
  <c r="E18" i="21"/>
  <c r="G18" i="21" s="1"/>
  <c r="E16" i="21"/>
  <c r="G16" i="21" s="1"/>
  <c r="E15" i="21"/>
  <c r="G15" i="21" s="1"/>
  <c r="E14" i="21"/>
  <c r="G14" i="21" l="1"/>
  <c r="AE17" i="12"/>
  <c r="E90" i="12" s="1"/>
  <c r="AF90" i="12" s="1"/>
  <c r="AE16" i="18"/>
  <c r="E89" i="18" s="1"/>
  <c r="AF89" i="18" s="1"/>
  <c r="AE15" i="16"/>
  <c r="E88" i="16" s="1"/>
  <c r="AF88" i="16" s="1"/>
  <c r="AE21" i="19"/>
  <c r="E68" i="19" s="1"/>
  <c r="AF68" i="19" s="1"/>
  <c r="AE19" i="15"/>
  <c r="E92" i="15" s="1"/>
  <c r="AF92" i="15" s="1"/>
  <c r="E35" i="17"/>
  <c r="AE28" i="14"/>
  <c r="E101" i="14" s="1"/>
  <c r="E21" i="15"/>
  <c r="E20" i="14"/>
  <c r="E19" i="16"/>
  <c r="E18" i="16"/>
  <c r="E17" i="18"/>
  <c r="E16" i="16"/>
  <c r="E15" i="12"/>
  <c r="E14" i="14"/>
  <c r="E13" i="14"/>
  <c r="M5" i="1"/>
  <c r="L6" i="17" s="1"/>
  <c r="L79" i="17" s="1"/>
  <c r="M4" i="1"/>
  <c r="L5" i="14" s="1"/>
  <c r="L78" i="14" s="1"/>
  <c r="AE18" i="13"/>
  <c r="E91" i="13" s="1"/>
  <c r="AF91" i="13" s="1"/>
  <c r="B22" i="18"/>
  <c r="B95" i="18" s="1"/>
  <c r="AE31" i="14"/>
  <c r="E104" i="14" s="1"/>
  <c r="AE26" i="17"/>
  <c r="E99" i="17" s="1"/>
  <c r="AF99" i="17" s="1"/>
  <c r="E24" i="15"/>
  <c r="E25" i="12"/>
  <c r="E27" i="12"/>
  <c r="E28" i="18"/>
  <c r="E33" i="16"/>
  <c r="B15" i="17"/>
  <c r="B88" i="17" s="1"/>
  <c r="B16" i="12"/>
  <c r="B89" i="12" s="1"/>
  <c r="B20" i="18"/>
  <c r="B93" i="18" s="1"/>
  <c r="B25" i="18"/>
  <c r="B98" i="18" s="1"/>
  <c r="B27" i="16"/>
  <c r="B100" i="16" s="1"/>
  <c r="B28" i="14"/>
  <c r="B101" i="14" s="1"/>
  <c r="B29" i="16"/>
  <c r="B102" i="16" s="1"/>
  <c r="B33" i="18"/>
  <c r="B106" i="18" s="1"/>
  <c r="B34" i="13"/>
  <c r="B107" i="13" s="1"/>
  <c r="G20" i="22"/>
  <c r="H20" i="22"/>
  <c r="H25" i="22"/>
  <c r="F19" i="22"/>
  <c r="G19" i="22" s="1"/>
  <c r="G25" i="22" s="1"/>
  <c r="AE29" i="14"/>
  <c r="E102" i="14" s="1"/>
  <c r="AK64" i="12"/>
  <c r="BA64" i="12" s="1"/>
  <c r="AK63" i="12"/>
  <c r="BA63" i="12" s="1"/>
  <c r="AK62" i="12"/>
  <c r="BA62" i="12" s="1"/>
  <c r="AK61" i="12"/>
  <c r="BA61" i="12" s="1"/>
  <c r="AK60" i="12"/>
  <c r="BA60" i="12" s="1"/>
  <c r="AK59" i="12"/>
  <c r="BA59" i="12" s="1"/>
  <c r="AK58" i="12"/>
  <c r="BA58" i="12" s="1"/>
  <c r="AK57" i="12"/>
  <c r="BA57" i="12" s="1"/>
  <c r="AK56" i="12"/>
  <c r="BA56" i="12" s="1"/>
  <c r="BA65" i="12"/>
  <c r="BA66" i="12"/>
  <c r="BA67" i="12"/>
  <c r="BI45" i="12"/>
  <c r="BI45" i="13"/>
  <c r="BI46" i="12"/>
  <c r="BI46" i="13" s="1"/>
  <c r="BI46" i="14" s="1"/>
  <c r="BI47" i="12"/>
  <c r="BI47" i="13"/>
  <c r="BI47" i="14"/>
  <c r="BI47" i="15" s="1"/>
  <c r="BI47" i="16" s="1"/>
  <c r="BI47" i="17" s="1"/>
  <c r="BI47" i="18" s="1"/>
  <c r="BI48" i="12"/>
  <c r="BI48" i="13" s="1"/>
  <c r="BI49" i="12"/>
  <c r="BI49" i="13"/>
  <c r="BI50" i="12"/>
  <c r="BI50" i="13" s="1"/>
  <c r="BI50" i="14" s="1"/>
  <c r="BI50" i="15" s="1"/>
  <c r="BI50" i="16" s="1"/>
  <c r="BI50" i="17" s="1"/>
  <c r="BI50" i="18" s="1"/>
  <c r="BI52" i="12"/>
  <c r="BI52" i="13"/>
  <c r="BI53" i="12"/>
  <c r="BI53" i="13" s="1"/>
  <c r="BI54" i="12"/>
  <c r="BI54" i="13"/>
  <c r="BI54" i="14" s="1"/>
  <c r="BI54" i="15" s="1"/>
  <c r="BI54" i="16" s="1"/>
  <c r="BI54" i="17" s="1"/>
  <c r="BI54" i="18" s="1"/>
  <c r="BI55" i="12"/>
  <c r="BI55" i="13"/>
  <c r="BI56" i="12"/>
  <c r="BI56" i="13" s="1"/>
  <c r="BI56" i="14" s="1"/>
  <c r="BI56" i="15" s="1"/>
  <c r="BI56" i="16" s="1"/>
  <c r="BI56" i="17" s="1"/>
  <c r="BI56" i="18" s="1"/>
  <c r="BI59" i="12"/>
  <c r="BI59" i="13"/>
  <c r="BI60" i="12"/>
  <c r="BI60" i="13" s="1"/>
  <c r="BI60" i="14" s="1"/>
  <c r="BI61" i="12"/>
  <c r="BI61" i="13"/>
  <c r="BI62" i="12"/>
  <c r="BI62" i="13" s="1"/>
  <c r="BI63" i="12"/>
  <c r="BI63" i="13"/>
  <c r="BI63" i="14" s="1"/>
  <c r="BI63" i="15" s="1"/>
  <c r="BI63" i="16" s="1"/>
  <c r="BI63" i="17" s="1"/>
  <c r="BI63" i="18" s="1"/>
  <c r="BI64" i="12"/>
  <c r="BI64" i="13" s="1"/>
  <c r="BI64" i="14" s="1"/>
  <c r="BI64" i="15" s="1"/>
  <c r="BI64" i="16" s="1"/>
  <c r="BI64" i="17" s="1"/>
  <c r="BI64" i="18" s="1"/>
  <c r="BI65" i="12"/>
  <c r="BI65" i="13" s="1"/>
  <c r="BI66" i="12"/>
  <c r="BI66" i="13"/>
  <c r="BI66" i="14" s="1"/>
  <c r="BI66" i="15" s="1"/>
  <c r="BI67" i="12"/>
  <c r="BI67" i="13" s="1"/>
  <c r="BI67" i="14" s="1"/>
  <c r="BI67" i="15" s="1"/>
  <c r="BI16" i="12"/>
  <c r="BI16" i="13"/>
  <c r="BI17" i="12"/>
  <c r="BI17" i="13" s="1"/>
  <c r="BI17" i="14" s="1"/>
  <c r="BI17" i="15" s="1"/>
  <c r="BI17" i="16" s="1"/>
  <c r="BI17" i="17" s="1"/>
  <c r="BI17" i="18" s="1"/>
  <c r="BI17" i="19" s="1"/>
  <c r="BI18" i="12"/>
  <c r="BI18" i="13"/>
  <c r="BI19" i="12"/>
  <c r="BI19" i="13" s="1"/>
  <c r="BI20" i="12"/>
  <c r="BI20" i="13"/>
  <c r="BI20" i="14" s="1"/>
  <c r="BI20" i="15"/>
  <c r="BI20" i="16" s="1"/>
  <c r="BI20" i="17" s="1"/>
  <c r="BI20" i="18" s="1"/>
  <c r="BI20" i="19" s="1"/>
  <c r="BI21" i="12"/>
  <c r="BI21" i="13"/>
  <c r="BI22" i="12"/>
  <c r="BI22" i="13" s="1"/>
  <c r="BI23" i="12"/>
  <c r="BI23" i="13"/>
  <c r="BI24" i="12"/>
  <c r="BI26" i="12"/>
  <c r="BI26" i="13"/>
  <c r="BI27" i="12"/>
  <c r="BI27" i="13" s="1"/>
  <c r="BI28" i="12"/>
  <c r="BI28" i="13"/>
  <c r="BI29" i="12"/>
  <c r="BI29" i="13" s="1"/>
  <c r="BI32" i="12"/>
  <c r="BI32" i="13"/>
  <c r="BI32" i="14" s="1"/>
  <c r="BI33" i="12"/>
  <c r="BI33" i="13" s="1"/>
  <c r="BI33" i="14" s="1"/>
  <c r="BI33" i="15" s="1"/>
  <c r="BI33" i="16" s="1"/>
  <c r="BI33" i="17" s="1"/>
  <c r="BI33" i="18" s="1"/>
  <c r="BI34" i="12"/>
  <c r="BI34" i="13" s="1"/>
  <c r="BI34" i="14" s="1"/>
  <c r="BI34" i="15" s="1"/>
  <c r="BI34" i="16" s="1"/>
  <c r="BI34" i="17" s="1"/>
  <c r="BI34" i="18" s="1"/>
  <c r="BI35" i="12"/>
  <c r="BI35" i="13"/>
  <c r="BI35" i="14"/>
  <c r="BI35" i="15" s="1"/>
  <c r="BI35" i="16" s="1"/>
  <c r="BI35" i="17" s="1"/>
  <c r="BI35" i="18" s="1"/>
  <c r="BI36" i="12"/>
  <c r="BI36" i="13" s="1"/>
  <c r="BI36" i="14" s="1"/>
  <c r="BI36" i="15" s="1"/>
  <c r="BI36" i="16" s="1"/>
  <c r="BI36" i="17" s="1"/>
  <c r="BI36" i="18" s="1"/>
  <c r="BI37" i="12"/>
  <c r="BI37" i="13"/>
  <c r="BI37" i="14" s="1"/>
  <c r="BI37" i="15" s="1"/>
  <c r="BI37" i="16" s="1"/>
  <c r="BI37" i="17" s="1"/>
  <c r="BI37" i="18" s="1"/>
  <c r="BI38" i="12"/>
  <c r="BI38" i="13"/>
  <c r="BI38" i="14" s="1"/>
  <c r="BI38" i="15"/>
  <c r="BI38" i="16" s="1"/>
  <c r="BI38" i="17" s="1"/>
  <c r="BI38" i="18" s="1"/>
  <c r="BI39" i="12"/>
  <c r="BI39" i="13" s="1"/>
  <c r="BI39" i="14" s="1"/>
  <c r="BI39" i="15" s="1"/>
  <c r="BI39" i="16" s="1"/>
  <c r="BI39" i="17" s="1"/>
  <c r="BI39" i="18" s="1"/>
  <c r="BI40" i="12"/>
  <c r="BI40" i="13" s="1"/>
  <c r="BI40" i="14" s="1"/>
  <c r="BI40" i="15" s="1"/>
  <c r="BI40" i="16" s="1"/>
  <c r="BI40" i="17" s="1"/>
  <c r="BI40" i="18" s="1"/>
  <c r="BI41" i="12"/>
  <c r="BI41" i="13" s="1"/>
  <c r="BI41" i="14" s="1"/>
  <c r="BI41" i="15" s="1"/>
  <c r="BI41" i="16" s="1"/>
  <c r="BI41" i="17" s="1"/>
  <c r="BI41" i="18" s="1"/>
  <c r="BI42" i="12"/>
  <c r="BI42" i="13" s="1"/>
  <c r="BI42" i="14" s="1"/>
  <c r="BI42" i="15" s="1"/>
  <c r="BI42" i="16" s="1"/>
  <c r="BI42" i="17" s="1"/>
  <c r="BI42" i="18" s="1"/>
  <c r="BI43" i="12"/>
  <c r="BI43" i="13"/>
  <c r="BI43" i="14" s="1"/>
  <c r="BI43" i="15" s="1"/>
  <c r="BI43" i="16" s="1"/>
  <c r="BI43" i="17"/>
  <c r="BI43" i="18" s="1"/>
  <c r="BI44" i="12"/>
  <c r="BI44" i="13" s="1"/>
  <c r="BA41" i="12"/>
  <c r="BA42" i="12"/>
  <c r="BA46" i="12"/>
  <c r="BA47" i="12"/>
  <c r="BA48" i="12"/>
  <c r="BA49" i="12"/>
  <c r="BA51" i="12"/>
  <c r="BA52" i="12"/>
  <c r="AS24" i="13"/>
  <c r="AS25" i="12"/>
  <c r="BI25" i="12" s="1"/>
  <c r="BI25" i="13" s="1"/>
  <c r="AS30" i="12"/>
  <c r="BI30" i="12"/>
  <c r="BI30" i="13" s="1"/>
  <c r="AE66" i="13"/>
  <c r="E139" i="13" s="1"/>
  <c r="AF139" i="13" s="1"/>
  <c r="AE65" i="13"/>
  <c r="E138" i="13" s="1"/>
  <c r="AF138" i="13" s="1"/>
  <c r="AE64" i="13"/>
  <c r="E137" i="13" s="1"/>
  <c r="AF137" i="13" s="1"/>
  <c r="AE63" i="13"/>
  <c r="E136" i="13" s="1"/>
  <c r="AF136" i="13" s="1"/>
  <c r="AE60" i="13"/>
  <c r="E133" i="13" s="1"/>
  <c r="AF133" i="13" s="1"/>
  <c r="AC60" i="13"/>
  <c r="Y133" i="13" s="1"/>
  <c r="BB133" i="13" s="1"/>
  <c r="BB133" i="14" s="1"/>
  <c r="AC61" i="13"/>
  <c r="Y134" i="13" s="1"/>
  <c r="BB134" i="13" s="1"/>
  <c r="BB134" i="14" s="1"/>
  <c r="AE62" i="13"/>
  <c r="E135" i="13" s="1"/>
  <c r="AF135" i="13" s="1"/>
  <c r="AC62" i="13"/>
  <c r="Y135" i="13" s="1"/>
  <c r="BB135" i="13" s="1"/>
  <c r="BB135" i="14" s="1"/>
  <c r="AC59" i="13"/>
  <c r="Y132" i="13" s="1"/>
  <c r="BB132" i="13" s="1"/>
  <c r="BB132" i="14" s="1"/>
  <c r="AE59" i="13"/>
  <c r="E132" i="13" s="1"/>
  <c r="AF132" i="13" s="1"/>
  <c r="AC57" i="13"/>
  <c r="Y130" i="13" s="1"/>
  <c r="BB130" i="13" s="1"/>
  <c r="BB130" i="14" s="1"/>
  <c r="AE57" i="13"/>
  <c r="E130" i="13"/>
  <c r="AF130" i="13" s="1"/>
  <c r="AC58" i="13"/>
  <c r="Y131" i="13" s="1"/>
  <c r="BB131" i="13" s="1"/>
  <c r="BB131" i="14" s="1"/>
  <c r="BB131" i="15" s="1"/>
  <c r="AE58" i="13"/>
  <c r="E131" i="13" s="1"/>
  <c r="AF131" i="13" s="1"/>
  <c r="AC56" i="13"/>
  <c r="Y129" i="13" s="1"/>
  <c r="BB129" i="13" s="1"/>
  <c r="BB129" i="14" s="1"/>
  <c r="AE56" i="13"/>
  <c r="E129" i="13" s="1"/>
  <c r="AF129" i="13" s="1"/>
  <c r="AC54" i="13"/>
  <c r="Y127" i="13" s="1"/>
  <c r="BB127" i="13" s="1"/>
  <c r="BB127" i="14" s="1"/>
  <c r="BB127" i="15" s="1"/>
  <c r="AE54" i="13"/>
  <c r="E127" i="13" s="1"/>
  <c r="AF127" i="13" s="1"/>
  <c r="AC55" i="13"/>
  <c r="Y128" i="13" s="1"/>
  <c r="BB128" i="13" s="1"/>
  <c r="BB128" i="14" s="1"/>
  <c r="AE55" i="13"/>
  <c r="E128" i="13" s="1"/>
  <c r="AF128" i="13" s="1"/>
  <c r="AC53" i="13"/>
  <c r="Y126" i="13" s="1"/>
  <c r="BB126" i="13" s="1"/>
  <c r="BB126" i="14" s="1"/>
  <c r="AE53" i="13"/>
  <c r="E126" i="13" s="1"/>
  <c r="AF126" i="13" s="1"/>
  <c r="AC52" i="13"/>
  <c r="Y125" i="13" s="1"/>
  <c r="BB125" i="13" s="1"/>
  <c r="BB125" i="14" s="1"/>
  <c r="BB125" i="15" s="1"/>
  <c r="AE51" i="13"/>
  <c r="E124" i="13" s="1"/>
  <c r="AC51" i="13"/>
  <c r="Y124" i="13" s="1"/>
  <c r="BB124" i="13" s="1"/>
  <c r="BB124" i="14" s="1"/>
  <c r="AC50" i="13"/>
  <c r="Y123" i="13" s="1"/>
  <c r="BB123" i="13" s="1"/>
  <c r="BB123" i="14" s="1"/>
  <c r="BB123" i="15" s="1"/>
  <c r="AE50" i="13"/>
  <c r="E123" i="13" s="1"/>
  <c r="AF123" i="13" s="1"/>
  <c r="AC49" i="13"/>
  <c r="Y122" i="13" s="1"/>
  <c r="BB122" i="13" s="1"/>
  <c r="BB122" i="14" s="1"/>
  <c r="AE49" i="13"/>
  <c r="E122" i="13" s="1"/>
  <c r="AF122" i="13" s="1"/>
  <c r="AC47" i="13"/>
  <c r="Y120" i="13" s="1"/>
  <c r="BB120" i="13" s="1"/>
  <c r="BB120" i="14" s="1"/>
  <c r="BB120" i="15" s="1"/>
  <c r="AE47" i="13"/>
  <c r="E120" i="13" s="1"/>
  <c r="AF120" i="13" s="1"/>
  <c r="AC48" i="13"/>
  <c r="Y121" i="13" s="1"/>
  <c r="BB121" i="13" s="1"/>
  <c r="BB121" i="14" s="1"/>
  <c r="BB121" i="15" s="1"/>
  <c r="AE48" i="13"/>
  <c r="E121" i="13" s="1"/>
  <c r="AF121" i="13" s="1"/>
  <c r="AC46" i="13"/>
  <c r="Y119" i="13" s="1"/>
  <c r="BB119" i="13" s="1"/>
  <c r="BB119" i="14" s="1"/>
  <c r="BB119" i="15" s="1"/>
  <c r="AE46" i="13"/>
  <c r="E119" i="13" s="1"/>
  <c r="AF119" i="13" s="1"/>
  <c r="AC44" i="13"/>
  <c r="Y117" i="13" s="1"/>
  <c r="BB117" i="13" s="1"/>
  <c r="BB117" i="14" s="1"/>
  <c r="BB117" i="15" s="1"/>
  <c r="AE44" i="13"/>
  <c r="E117" i="13"/>
  <c r="AF117" i="13" s="1"/>
  <c r="AC45" i="13"/>
  <c r="Y118" i="13" s="1"/>
  <c r="BB118" i="13" s="1"/>
  <c r="BB118" i="14" s="1"/>
  <c r="BB118" i="15" s="1"/>
  <c r="AE45" i="13"/>
  <c r="E118" i="13" s="1"/>
  <c r="AF118" i="13" s="1"/>
  <c r="AC43" i="13"/>
  <c r="Y116" i="13" s="1"/>
  <c r="BB116" i="13" s="1"/>
  <c r="BB116" i="14" s="1"/>
  <c r="BB116" i="15" s="1"/>
  <c r="AE43" i="13"/>
  <c r="E116" i="13" s="1"/>
  <c r="AF116" i="13" s="1"/>
  <c r="AC41" i="13"/>
  <c r="Y114" i="13" s="1"/>
  <c r="BB114" i="13" s="1"/>
  <c r="BB114" i="14" s="1"/>
  <c r="AE41" i="13"/>
  <c r="E114" i="13" s="1"/>
  <c r="AF114" i="13" s="1"/>
  <c r="AC42" i="13"/>
  <c r="Y115" i="13" s="1"/>
  <c r="BB115" i="13" s="1"/>
  <c r="BB115" i="14" s="1"/>
  <c r="BB115" i="15" s="1"/>
  <c r="AE42" i="13"/>
  <c r="E115" i="13" s="1"/>
  <c r="AF115" i="13" s="1"/>
  <c r="AC39" i="13"/>
  <c r="Y112" i="13" s="1"/>
  <c r="BB112" i="13" s="1"/>
  <c r="BB112" i="14" s="1"/>
  <c r="AE40" i="13"/>
  <c r="E113" i="13" s="1"/>
  <c r="AF113" i="13" s="1"/>
  <c r="AC40" i="13"/>
  <c r="Y113" i="13" s="1"/>
  <c r="BB113" i="13" s="1"/>
  <c r="BB113" i="14" s="1"/>
  <c r="AC38" i="13"/>
  <c r="Y111" i="13" s="1"/>
  <c r="BB111" i="13" s="1"/>
  <c r="BB111" i="14" s="1"/>
  <c r="AC37" i="13"/>
  <c r="Y110" i="13" s="1"/>
  <c r="BB110" i="13" s="1"/>
  <c r="BB110" i="14" s="1"/>
  <c r="AC36" i="13"/>
  <c r="Y109" i="13" s="1"/>
  <c r="BB109" i="13" s="1"/>
  <c r="BB109" i="14" s="1"/>
  <c r="AC16" i="13"/>
  <c r="Y89" i="13" s="1"/>
  <c r="AC17" i="13"/>
  <c r="Y90" i="13" s="1"/>
  <c r="AC18" i="13"/>
  <c r="Y91" i="13" s="1"/>
  <c r="AC19" i="13"/>
  <c r="Y92" i="13" s="1"/>
  <c r="AC20" i="13"/>
  <c r="Y93" i="13" s="1"/>
  <c r="AC21" i="13"/>
  <c r="Y94" i="13" s="1"/>
  <c r="AC22" i="13"/>
  <c r="AC23" i="13"/>
  <c r="Y96" i="13" s="1"/>
  <c r="AC24" i="13"/>
  <c r="Y97" i="13" s="1"/>
  <c r="AC25" i="13"/>
  <c r="Y98" i="13" s="1"/>
  <c r="AC26" i="13"/>
  <c r="Y99" i="13" s="1"/>
  <c r="AC27" i="13"/>
  <c r="Y100" i="13" s="1"/>
  <c r="AC28" i="13"/>
  <c r="Y101" i="13" s="1"/>
  <c r="BB101" i="13" s="1"/>
  <c r="BB101" i="14" s="1"/>
  <c r="AC29" i="13"/>
  <c r="Y102" i="13" s="1"/>
  <c r="BB102" i="13" s="1"/>
  <c r="BB102" i="14" s="1"/>
  <c r="AC30" i="13"/>
  <c r="Y103" i="13" s="1"/>
  <c r="BB103" i="13" s="1"/>
  <c r="BB103" i="14" s="1"/>
  <c r="AC31" i="13"/>
  <c r="Y104" i="13" s="1"/>
  <c r="BB104" i="13" s="1"/>
  <c r="BB104" i="14" s="1"/>
  <c r="AC32" i="13"/>
  <c r="Y105" i="13" s="1"/>
  <c r="BB105" i="13" s="1"/>
  <c r="BB105" i="14" s="1"/>
  <c r="AC33" i="13"/>
  <c r="Y106" i="13" s="1"/>
  <c r="BB106" i="13" s="1"/>
  <c r="BB106" i="14" s="1"/>
  <c r="AC34" i="13"/>
  <c r="Y107" i="13" s="1"/>
  <c r="BB107" i="13" s="1"/>
  <c r="BB107" i="14" s="1"/>
  <c r="AC35" i="13"/>
  <c r="Y108" i="13" s="1"/>
  <c r="BB108" i="13" s="1"/>
  <c r="BB108" i="14" s="1"/>
  <c r="AC15" i="13"/>
  <c r="Y88" i="13" s="1"/>
  <c r="Y136" i="13"/>
  <c r="BB136" i="13" s="1"/>
  <c r="BB136" i="14" s="1"/>
  <c r="Y137" i="13"/>
  <c r="BB137" i="13" s="1"/>
  <c r="BB137" i="14" s="1"/>
  <c r="Y138" i="13"/>
  <c r="BB138" i="13" s="1"/>
  <c r="Y139" i="13"/>
  <c r="BB139" i="13" s="1"/>
  <c r="Y140" i="13"/>
  <c r="BB140" i="13" s="1"/>
  <c r="AC26" i="12"/>
  <c r="Y99" i="12" s="1"/>
  <c r="BB99" i="12" s="1"/>
  <c r="AC27" i="12"/>
  <c r="Y100" i="12" s="1"/>
  <c r="BB100" i="12" s="1"/>
  <c r="AC15" i="12"/>
  <c r="Y88" i="12" s="1"/>
  <c r="BB88" i="12" s="1"/>
  <c r="AC16" i="12"/>
  <c r="Y89" i="12" s="1"/>
  <c r="BB89" i="12" s="1"/>
  <c r="AC17" i="12"/>
  <c r="Y90" i="12" s="1"/>
  <c r="BB90" i="12" s="1"/>
  <c r="AC18" i="12"/>
  <c r="Y91" i="12" s="1"/>
  <c r="BB91" i="12" s="1"/>
  <c r="AC19" i="12"/>
  <c r="Y92" i="12" s="1"/>
  <c r="BB92" i="12" s="1"/>
  <c r="AC20" i="12"/>
  <c r="Y93" i="12" s="1"/>
  <c r="BB93" i="12" s="1"/>
  <c r="AC21" i="12"/>
  <c r="Y94" i="12" s="1"/>
  <c r="BB94" i="12" s="1"/>
  <c r="Y95" i="13"/>
  <c r="AC22" i="12"/>
  <c r="Y95" i="12" s="1"/>
  <c r="BB95" i="12" s="1"/>
  <c r="AC23" i="12"/>
  <c r="Y96" i="12" s="1"/>
  <c r="BB96" i="12" s="1"/>
  <c r="AC24" i="12"/>
  <c r="Y97" i="12" s="1"/>
  <c r="BB97" i="12" s="1"/>
  <c r="AC25" i="12"/>
  <c r="Y98" i="12" s="1"/>
  <c r="BB98" i="12" s="1"/>
  <c r="AE67" i="13"/>
  <c r="E140" i="13" s="1"/>
  <c r="AF140" i="13" s="1"/>
  <c r="AS51" i="12"/>
  <c r="BI51" i="12"/>
  <c r="AE51" i="12"/>
  <c r="E124" i="12" s="1"/>
  <c r="BI124" i="12" s="1"/>
  <c r="AE57" i="12"/>
  <c r="E130" i="12" s="1"/>
  <c r="AF130" i="12" s="1"/>
  <c r="AE58" i="12"/>
  <c r="E131" i="12" s="1"/>
  <c r="AE40" i="12"/>
  <c r="E113" i="12" s="1"/>
  <c r="AF113" i="12" s="1"/>
  <c r="AE41" i="12"/>
  <c r="E114" i="12" s="1"/>
  <c r="AF114" i="12" s="1"/>
  <c r="AE42" i="12"/>
  <c r="E115" i="12" s="1"/>
  <c r="AE43" i="12"/>
  <c r="E116" i="12" s="1"/>
  <c r="BI116" i="12" s="1"/>
  <c r="AE44" i="12"/>
  <c r="E117" i="12" s="1"/>
  <c r="AE45" i="12"/>
  <c r="E118" i="12" s="1"/>
  <c r="BI118" i="12" s="1"/>
  <c r="AE46" i="12"/>
  <c r="E119" i="12" s="1"/>
  <c r="AF119" i="12" s="1"/>
  <c r="AE47" i="12"/>
  <c r="E120" i="12" s="1"/>
  <c r="BI120" i="12" s="1"/>
  <c r="AE48" i="12"/>
  <c r="E121" i="12" s="1"/>
  <c r="AF121" i="12" s="1"/>
  <c r="AE49" i="12"/>
  <c r="E122" i="12" s="1"/>
  <c r="AF122" i="12" s="1"/>
  <c r="AE50" i="12"/>
  <c r="E123" i="12" s="1"/>
  <c r="AE53" i="12"/>
  <c r="E126" i="12" s="1"/>
  <c r="AF126" i="12" s="1"/>
  <c r="AE54" i="12"/>
  <c r="E127" i="12" s="1"/>
  <c r="AE55" i="12"/>
  <c r="E128" i="12" s="1"/>
  <c r="AF128" i="12" s="1"/>
  <c r="AE56" i="12"/>
  <c r="E129" i="12" s="1"/>
  <c r="BI129" i="12" s="1"/>
  <c r="AE59" i="12"/>
  <c r="E132" i="12" s="1"/>
  <c r="AF132" i="12" s="1"/>
  <c r="AE60" i="12"/>
  <c r="E133" i="12" s="1"/>
  <c r="AF133" i="12" s="1"/>
  <c r="AE62" i="12"/>
  <c r="E135" i="12" s="1"/>
  <c r="BI135" i="12" s="1"/>
  <c r="AE63" i="12"/>
  <c r="E136" i="12" s="1"/>
  <c r="AF136" i="12" s="1"/>
  <c r="AE64" i="12"/>
  <c r="E137" i="12" s="1"/>
  <c r="BI137" i="12" s="1"/>
  <c r="AE65" i="12"/>
  <c r="E138" i="12" s="1"/>
  <c r="AE66" i="12"/>
  <c r="E139" i="12" s="1"/>
  <c r="BI139" i="12" s="1"/>
  <c r="AE67" i="12"/>
  <c r="E140" i="12" s="1"/>
  <c r="AF140" i="12" s="1"/>
  <c r="AE40" i="18"/>
  <c r="E113" i="18" s="1"/>
  <c r="AF113" i="18" s="1"/>
  <c r="AE40" i="17"/>
  <c r="E113" i="17" s="1"/>
  <c r="AF113" i="17" s="1"/>
  <c r="AE40" i="16"/>
  <c r="E113" i="16" s="1"/>
  <c r="AF113" i="16" s="1"/>
  <c r="AE41" i="18"/>
  <c r="E114" i="18" s="1"/>
  <c r="AF114" i="18" s="1"/>
  <c r="AE41" i="17"/>
  <c r="E114" i="17" s="1"/>
  <c r="AF114" i="17" s="1"/>
  <c r="AE41" i="16"/>
  <c r="E114" i="16" s="1"/>
  <c r="AF114" i="16" s="1"/>
  <c r="AE42" i="18"/>
  <c r="E115" i="18" s="1"/>
  <c r="AF115" i="18" s="1"/>
  <c r="AE42" i="17"/>
  <c r="E115" i="17" s="1"/>
  <c r="AF115" i="17" s="1"/>
  <c r="AE42" i="16"/>
  <c r="E115" i="16" s="1"/>
  <c r="AF115" i="16" s="1"/>
  <c r="AE43" i="18"/>
  <c r="E116" i="18" s="1"/>
  <c r="AF116" i="18" s="1"/>
  <c r="AE43" i="17"/>
  <c r="E116" i="17" s="1"/>
  <c r="AF116" i="17" s="1"/>
  <c r="AE43" i="16"/>
  <c r="E116" i="16" s="1"/>
  <c r="AF116" i="16" s="1"/>
  <c r="AE44" i="18"/>
  <c r="E117" i="18" s="1"/>
  <c r="AF117" i="18" s="1"/>
  <c r="AE44" i="17"/>
  <c r="E117" i="17" s="1"/>
  <c r="AF117" i="17" s="1"/>
  <c r="AE44" i="16"/>
  <c r="E117" i="16" s="1"/>
  <c r="AF117" i="16" s="1"/>
  <c r="AE45" i="18"/>
  <c r="E118" i="18" s="1"/>
  <c r="AF118" i="18" s="1"/>
  <c r="AE45" i="17"/>
  <c r="E118" i="17" s="1"/>
  <c r="AF118" i="17" s="1"/>
  <c r="AE45" i="16"/>
  <c r="E118" i="16" s="1"/>
  <c r="AF118" i="16" s="1"/>
  <c r="AE46" i="18"/>
  <c r="E119" i="18" s="1"/>
  <c r="AF119" i="18" s="1"/>
  <c r="AE46" i="17"/>
  <c r="E119" i="17" s="1"/>
  <c r="AF119" i="17" s="1"/>
  <c r="AE46" i="16"/>
  <c r="E119" i="16" s="1"/>
  <c r="AF119" i="16" s="1"/>
  <c r="AE47" i="18"/>
  <c r="E120" i="18" s="1"/>
  <c r="AF120" i="18" s="1"/>
  <c r="AE47" i="17"/>
  <c r="E120" i="17" s="1"/>
  <c r="AF120" i="17" s="1"/>
  <c r="AE47" i="16"/>
  <c r="E120" i="16" s="1"/>
  <c r="AF120" i="16" s="1"/>
  <c r="AE48" i="18"/>
  <c r="E121" i="18" s="1"/>
  <c r="AF121" i="18" s="1"/>
  <c r="AE48" i="17"/>
  <c r="E121" i="17" s="1"/>
  <c r="AF121" i="17" s="1"/>
  <c r="AE48" i="16"/>
  <c r="E121" i="16" s="1"/>
  <c r="AF121" i="16" s="1"/>
  <c r="AE49" i="18"/>
  <c r="E122" i="18" s="1"/>
  <c r="AF122" i="18" s="1"/>
  <c r="AE49" i="17"/>
  <c r="E122" i="17" s="1"/>
  <c r="AF122" i="17" s="1"/>
  <c r="AE49" i="16"/>
  <c r="E122" i="16" s="1"/>
  <c r="AF122" i="16" s="1"/>
  <c r="AE50" i="18"/>
  <c r="E123" i="18" s="1"/>
  <c r="AF123" i="18" s="1"/>
  <c r="AE50" i="17"/>
  <c r="E123" i="17" s="1"/>
  <c r="AF123" i="17" s="1"/>
  <c r="AE50" i="16"/>
  <c r="E123" i="16" s="1"/>
  <c r="AF123" i="16" s="1"/>
  <c r="AE51" i="18"/>
  <c r="E124" i="18" s="1"/>
  <c r="AF124" i="18" s="1"/>
  <c r="AE51" i="17"/>
  <c r="E124" i="17" s="1"/>
  <c r="AF124" i="17" s="1"/>
  <c r="AE51" i="16"/>
  <c r="E124" i="16" s="1"/>
  <c r="AF124" i="16" s="1"/>
  <c r="AE53" i="18"/>
  <c r="E126" i="18" s="1"/>
  <c r="AF126" i="18" s="1"/>
  <c r="AE53" i="17"/>
  <c r="E126" i="17" s="1"/>
  <c r="AF126" i="17" s="1"/>
  <c r="AE53" i="16"/>
  <c r="E126" i="16" s="1"/>
  <c r="AF126" i="16" s="1"/>
  <c r="AE54" i="18"/>
  <c r="E127" i="18" s="1"/>
  <c r="AF127" i="18" s="1"/>
  <c r="AE54" i="17"/>
  <c r="E127" i="17" s="1"/>
  <c r="AF127" i="17" s="1"/>
  <c r="AE54" i="16"/>
  <c r="E127" i="16" s="1"/>
  <c r="AF127" i="16" s="1"/>
  <c r="AE55" i="18"/>
  <c r="E128" i="18" s="1"/>
  <c r="AF128" i="18" s="1"/>
  <c r="AE55" i="17"/>
  <c r="E128" i="17" s="1"/>
  <c r="AF128" i="17" s="1"/>
  <c r="AE55" i="16"/>
  <c r="E128" i="16" s="1"/>
  <c r="AF128" i="16" s="1"/>
  <c r="AE56" i="18"/>
  <c r="E129" i="18" s="1"/>
  <c r="AF129" i="18" s="1"/>
  <c r="AE56" i="17"/>
  <c r="E129" i="17" s="1"/>
  <c r="AF129" i="17" s="1"/>
  <c r="AE56" i="16"/>
  <c r="E129" i="16" s="1"/>
  <c r="AF129" i="16" s="1"/>
  <c r="AE57" i="18"/>
  <c r="E130" i="18" s="1"/>
  <c r="AF130" i="18" s="1"/>
  <c r="AE57" i="17"/>
  <c r="E130" i="17" s="1"/>
  <c r="AF130" i="17" s="1"/>
  <c r="AE57" i="16"/>
  <c r="E130" i="16" s="1"/>
  <c r="AF130" i="16" s="1"/>
  <c r="AE58" i="18"/>
  <c r="E131" i="18" s="1"/>
  <c r="AF131" i="18" s="1"/>
  <c r="AE58" i="17"/>
  <c r="E131" i="17" s="1"/>
  <c r="AF131" i="17" s="1"/>
  <c r="AE58" i="16"/>
  <c r="E131" i="16" s="1"/>
  <c r="AF131" i="16" s="1"/>
  <c r="AE59" i="18"/>
  <c r="E132" i="18" s="1"/>
  <c r="AF132" i="18" s="1"/>
  <c r="AE59" i="17"/>
  <c r="E132" i="17" s="1"/>
  <c r="AF132" i="17" s="1"/>
  <c r="AE59" i="16"/>
  <c r="E132" i="16" s="1"/>
  <c r="AF132" i="16" s="1"/>
  <c r="AE60" i="18"/>
  <c r="E133" i="18" s="1"/>
  <c r="AF133" i="18" s="1"/>
  <c r="AE60" i="17"/>
  <c r="E133" i="17" s="1"/>
  <c r="AF133" i="17" s="1"/>
  <c r="AE60" i="16"/>
  <c r="E133" i="16" s="1"/>
  <c r="AF133" i="16" s="1"/>
  <c r="AE62" i="18"/>
  <c r="E135" i="18" s="1"/>
  <c r="AF135" i="18" s="1"/>
  <c r="AE62" i="17"/>
  <c r="E135" i="17" s="1"/>
  <c r="AF135" i="17" s="1"/>
  <c r="AE62" i="16"/>
  <c r="E135" i="16" s="1"/>
  <c r="AF135" i="16" s="1"/>
  <c r="AE63" i="18"/>
  <c r="E136" i="18" s="1"/>
  <c r="AF136" i="18" s="1"/>
  <c r="AE63" i="17"/>
  <c r="E136" i="17" s="1"/>
  <c r="AF136" i="17" s="1"/>
  <c r="AE63" i="16"/>
  <c r="E136" i="16" s="1"/>
  <c r="AF136" i="16" s="1"/>
  <c r="AE64" i="18"/>
  <c r="E137" i="18" s="1"/>
  <c r="AF137" i="18" s="1"/>
  <c r="AE64" i="17"/>
  <c r="E137" i="17" s="1"/>
  <c r="AF137" i="17" s="1"/>
  <c r="AE64" i="16"/>
  <c r="E137" i="16" s="1"/>
  <c r="AF137" i="16" s="1"/>
  <c r="AE65" i="18"/>
  <c r="E138" i="18" s="1"/>
  <c r="AF138" i="18" s="1"/>
  <c r="AE65" i="17"/>
  <c r="E138" i="17" s="1"/>
  <c r="AF138" i="17" s="1"/>
  <c r="AE65" i="16"/>
  <c r="E138" i="16" s="1"/>
  <c r="AF138" i="16" s="1"/>
  <c r="AE65" i="14"/>
  <c r="E138" i="14" s="1"/>
  <c r="AF138" i="14" s="1"/>
  <c r="AE66" i="18"/>
  <c r="E139" i="18" s="1"/>
  <c r="AF139" i="18" s="1"/>
  <c r="AE66" i="17"/>
  <c r="E139" i="17" s="1"/>
  <c r="AF139" i="17" s="1"/>
  <c r="AE66" i="16"/>
  <c r="E139" i="16" s="1"/>
  <c r="AF139" i="16" s="1"/>
  <c r="AE66" i="14"/>
  <c r="E139" i="14" s="1"/>
  <c r="AF139" i="14" s="1"/>
  <c r="AE67" i="18"/>
  <c r="E140" i="18" s="1"/>
  <c r="AF140" i="18" s="1"/>
  <c r="AE67" i="17"/>
  <c r="E140" i="17" s="1"/>
  <c r="AF140" i="17" s="1"/>
  <c r="AE67" i="16"/>
  <c r="E140" i="16" s="1"/>
  <c r="AF140" i="16" s="1"/>
  <c r="AE67" i="14"/>
  <c r="E140" i="14" s="1"/>
  <c r="AF140" i="14" s="1"/>
  <c r="BF141" i="18"/>
  <c r="AC13" i="18"/>
  <c r="Y86" i="18" s="1"/>
  <c r="AC13" i="17"/>
  <c r="Y86" i="17" s="1"/>
  <c r="AC13" i="16"/>
  <c r="Y86" i="16" s="1"/>
  <c r="AC13" i="15"/>
  <c r="Y86" i="15" s="1"/>
  <c r="AC13" i="14"/>
  <c r="Y86" i="14" s="1"/>
  <c r="AC13" i="13"/>
  <c r="Y86" i="13" s="1"/>
  <c r="AC13" i="12"/>
  <c r="Y86" i="12" s="1"/>
  <c r="BB86" i="12" s="1"/>
  <c r="AC14" i="18"/>
  <c r="Y87" i="18" s="1"/>
  <c r="AC14" i="17"/>
  <c r="Y87" i="17" s="1"/>
  <c r="AC14" i="16"/>
  <c r="Y87" i="16" s="1"/>
  <c r="AC14" i="15"/>
  <c r="Y87" i="15" s="1"/>
  <c r="AC14" i="14"/>
  <c r="Y87" i="14" s="1"/>
  <c r="AC14" i="13"/>
  <c r="Y87" i="13" s="1"/>
  <c r="AC14" i="12"/>
  <c r="Y87" i="12" s="1"/>
  <c r="AC15" i="18"/>
  <c r="Y88" i="18" s="1"/>
  <c r="AC15" i="17"/>
  <c r="Y88" i="17" s="1"/>
  <c r="AC15" i="16"/>
  <c r="Y88" i="16" s="1"/>
  <c r="AC15" i="15"/>
  <c r="Y88" i="15" s="1"/>
  <c r="AC15" i="14"/>
  <c r="Y88" i="14" s="1"/>
  <c r="AC16" i="18"/>
  <c r="Y89" i="18" s="1"/>
  <c r="AC16" i="17"/>
  <c r="Y89" i="17" s="1"/>
  <c r="AC16" i="16"/>
  <c r="Y89" i="16"/>
  <c r="AC16" i="15"/>
  <c r="Y89" i="15" s="1"/>
  <c r="AC16" i="14"/>
  <c r="Y89" i="14" s="1"/>
  <c r="AC17" i="18"/>
  <c r="Y90" i="18" s="1"/>
  <c r="AC17" i="17"/>
  <c r="Y90" i="17" s="1"/>
  <c r="AC17" i="16"/>
  <c r="Y90" i="16" s="1"/>
  <c r="AC17" i="15"/>
  <c r="Y90" i="15" s="1"/>
  <c r="AC17" i="14"/>
  <c r="Y90" i="14" s="1"/>
  <c r="AC18" i="18"/>
  <c r="Y91" i="18" s="1"/>
  <c r="AC18" i="17"/>
  <c r="Y91" i="17" s="1"/>
  <c r="AC18" i="16"/>
  <c r="Y91" i="16" s="1"/>
  <c r="AC18" i="15"/>
  <c r="Y91" i="15" s="1"/>
  <c r="AC18" i="14"/>
  <c r="Y91" i="14" s="1"/>
  <c r="AC19" i="18"/>
  <c r="Y92" i="18" s="1"/>
  <c r="AC19" i="17"/>
  <c r="Y92" i="17" s="1"/>
  <c r="AC19" i="16"/>
  <c r="Y92" i="16" s="1"/>
  <c r="AC19" i="15"/>
  <c r="Y92" i="15" s="1"/>
  <c r="AC19" i="14"/>
  <c r="Y92" i="14" s="1"/>
  <c r="AC20" i="18"/>
  <c r="Y93" i="18" s="1"/>
  <c r="AC20" i="17"/>
  <c r="Y93" i="17" s="1"/>
  <c r="AC20" i="16"/>
  <c r="Y93" i="16" s="1"/>
  <c r="AC20" i="15"/>
  <c r="Y93" i="15" s="1"/>
  <c r="AC20" i="14"/>
  <c r="Y93" i="14" s="1"/>
  <c r="AC21" i="18"/>
  <c r="Y94" i="18" s="1"/>
  <c r="AC21" i="17"/>
  <c r="Y94" i="17" s="1"/>
  <c r="AC21" i="16"/>
  <c r="Y94" i="16" s="1"/>
  <c r="AC21" i="15"/>
  <c r="Y94" i="15" s="1"/>
  <c r="AC21" i="14"/>
  <c r="Y94" i="14" s="1"/>
  <c r="AC22" i="18"/>
  <c r="Y95" i="18" s="1"/>
  <c r="AC22" i="17"/>
  <c r="Y95" i="17" s="1"/>
  <c r="AC22" i="16"/>
  <c r="Y95" i="16" s="1"/>
  <c r="AC22" i="15"/>
  <c r="Y95" i="15" s="1"/>
  <c r="AC22" i="14"/>
  <c r="Y95" i="14" s="1"/>
  <c r="AC23" i="18"/>
  <c r="Y96" i="18" s="1"/>
  <c r="AC23" i="17"/>
  <c r="Y96" i="17" s="1"/>
  <c r="AC23" i="16"/>
  <c r="Y96" i="16" s="1"/>
  <c r="AC23" i="15"/>
  <c r="Y96" i="15" s="1"/>
  <c r="AC23" i="14"/>
  <c r="Y96" i="14" s="1"/>
  <c r="AC24" i="18"/>
  <c r="Y97" i="18" s="1"/>
  <c r="AC24" i="17"/>
  <c r="Y97" i="17" s="1"/>
  <c r="AC24" i="16"/>
  <c r="Y97" i="16" s="1"/>
  <c r="AC24" i="15"/>
  <c r="Y97" i="15" s="1"/>
  <c r="AC24" i="14"/>
  <c r="Y97" i="14" s="1"/>
  <c r="AC25" i="18"/>
  <c r="Y98" i="18" s="1"/>
  <c r="AC25" i="17"/>
  <c r="Y98" i="17" s="1"/>
  <c r="AC25" i="16"/>
  <c r="Y98" i="16"/>
  <c r="AC25" i="15"/>
  <c r="Y98" i="15" s="1"/>
  <c r="AC25" i="14"/>
  <c r="Y98" i="14" s="1"/>
  <c r="AC26" i="18"/>
  <c r="Y99" i="18" s="1"/>
  <c r="AC26" i="17"/>
  <c r="Y99" i="17" s="1"/>
  <c r="AC26" i="16"/>
  <c r="Y99" i="16" s="1"/>
  <c r="AC26" i="15"/>
  <c r="Y99" i="15" s="1"/>
  <c r="AC27" i="18"/>
  <c r="Y100" i="18" s="1"/>
  <c r="AC27" i="17"/>
  <c r="Y100" i="17" s="1"/>
  <c r="AC27" i="16"/>
  <c r="Y100" i="16" s="1"/>
  <c r="AC27" i="15"/>
  <c r="Y100" i="15" s="1"/>
  <c r="AC28" i="18"/>
  <c r="Y101" i="18" s="1"/>
  <c r="AC28" i="17"/>
  <c r="Y101" i="17" s="1"/>
  <c r="AC28" i="16"/>
  <c r="Y101" i="16" s="1"/>
  <c r="AC28" i="15"/>
  <c r="Y101" i="15" s="1"/>
  <c r="AC29" i="18"/>
  <c r="Y102" i="18" s="1"/>
  <c r="AC29" i="17"/>
  <c r="Y102" i="17" s="1"/>
  <c r="AC29" i="16"/>
  <c r="Y102" i="16" s="1"/>
  <c r="AC29" i="15"/>
  <c r="Y102" i="15" s="1"/>
  <c r="AC30" i="18"/>
  <c r="Y103" i="18" s="1"/>
  <c r="AC30" i="17"/>
  <c r="Y103" i="17" s="1"/>
  <c r="AC30" i="16"/>
  <c r="Y103" i="16" s="1"/>
  <c r="AC30" i="15"/>
  <c r="Y103" i="15" s="1"/>
  <c r="AC31" i="18"/>
  <c r="Y104" i="18" s="1"/>
  <c r="AC31" i="17"/>
  <c r="Y104" i="17" s="1"/>
  <c r="AC31" i="16"/>
  <c r="Y104" i="16" s="1"/>
  <c r="AC31" i="15"/>
  <c r="Y104" i="15" s="1"/>
  <c r="AC32" i="18"/>
  <c r="Y105" i="18" s="1"/>
  <c r="AC32" i="17"/>
  <c r="Y105" i="17" s="1"/>
  <c r="AC32" i="16"/>
  <c r="Y105" i="16" s="1"/>
  <c r="AC32" i="15"/>
  <c r="Y105" i="15" s="1"/>
  <c r="AC33" i="18"/>
  <c r="Y106" i="18" s="1"/>
  <c r="AC33" i="17"/>
  <c r="Y106" i="17" s="1"/>
  <c r="AC33" i="16"/>
  <c r="Y106" i="16" s="1"/>
  <c r="AC33" i="15"/>
  <c r="Y106" i="15" s="1"/>
  <c r="AC34" i="18"/>
  <c r="Y107" i="18" s="1"/>
  <c r="AC34" i="17"/>
  <c r="Y107" i="17" s="1"/>
  <c r="AC34" i="16"/>
  <c r="Y107" i="16" s="1"/>
  <c r="AC34" i="15"/>
  <c r="Y107" i="15" s="1"/>
  <c r="AC35" i="18"/>
  <c r="Y108" i="18" s="1"/>
  <c r="AC35" i="17"/>
  <c r="Y108" i="17" s="1"/>
  <c r="AC35" i="16"/>
  <c r="Y108" i="16" s="1"/>
  <c r="AC35" i="15"/>
  <c r="Y108" i="15" s="1"/>
  <c r="AC36" i="18"/>
  <c r="Y109" i="18" s="1"/>
  <c r="AC36" i="17"/>
  <c r="Y109" i="17" s="1"/>
  <c r="AC36" i="16"/>
  <c r="Y109" i="16" s="1"/>
  <c r="AC36" i="15"/>
  <c r="Y109" i="15" s="1"/>
  <c r="BB109" i="15" s="1"/>
  <c r="AC37" i="18"/>
  <c r="Y110" i="18" s="1"/>
  <c r="AC37" i="17"/>
  <c r="Y110" i="17" s="1"/>
  <c r="AC37" i="16"/>
  <c r="Y110" i="16" s="1"/>
  <c r="AC37" i="15"/>
  <c r="Y110" i="15" s="1"/>
  <c r="AC38" i="18"/>
  <c r="Y111" i="18" s="1"/>
  <c r="AC38" i="17"/>
  <c r="Y111" i="17" s="1"/>
  <c r="Y111" i="16"/>
  <c r="AC39" i="18"/>
  <c r="Y112" i="18" s="1"/>
  <c r="AC39" i="17"/>
  <c r="Y112" i="17" s="1"/>
  <c r="Y112" i="16"/>
  <c r="AC40" i="18"/>
  <c r="Y113" i="18" s="1"/>
  <c r="AC40" i="17"/>
  <c r="Y113" i="17" s="1"/>
  <c r="Y113" i="16"/>
  <c r="AC41" i="18"/>
  <c r="Y114" i="18" s="1"/>
  <c r="AC41" i="17"/>
  <c r="Y114" i="17" s="1"/>
  <c r="Y114" i="16"/>
  <c r="AC42" i="18"/>
  <c r="Y115" i="18" s="1"/>
  <c r="AC42" i="17"/>
  <c r="Y115" i="17" s="1"/>
  <c r="Y115" i="16"/>
  <c r="AC43" i="18"/>
  <c r="Y116" i="18" s="1"/>
  <c r="AC43" i="17"/>
  <c r="Y116" i="17" s="1"/>
  <c r="Y116" i="16"/>
  <c r="AC44" i="18"/>
  <c r="Y117" i="18" s="1"/>
  <c r="AC44" i="17"/>
  <c r="Y117" i="17" s="1"/>
  <c r="Y117" i="16"/>
  <c r="AC45" i="18"/>
  <c r="Y118" i="18" s="1"/>
  <c r="AC45" i="17"/>
  <c r="Y118" i="17" s="1"/>
  <c r="Y118" i="16"/>
  <c r="AC46" i="18"/>
  <c r="Y119" i="18" s="1"/>
  <c r="AC46" i="17"/>
  <c r="Y119" i="17" s="1"/>
  <c r="Y119" i="16"/>
  <c r="AC47" i="18"/>
  <c r="Y120" i="18" s="1"/>
  <c r="AC47" i="17"/>
  <c r="Y120" i="17" s="1"/>
  <c r="Y120" i="16"/>
  <c r="AC48" i="18"/>
  <c r="Y121" i="18" s="1"/>
  <c r="AC48" i="17"/>
  <c r="Y121" i="17" s="1"/>
  <c r="Y121" i="16"/>
  <c r="AC49" i="18"/>
  <c r="Y122" i="18" s="1"/>
  <c r="AC49" i="17"/>
  <c r="Y122" i="17" s="1"/>
  <c r="Y122" i="16"/>
  <c r="AC50" i="18"/>
  <c r="Y123" i="18" s="1"/>
  <c r="AC50" i="17"/>
  <c r="Y123" i="17" s="1"/>
  <c r="Y123" i="16"/>
  <c r="AC51" i="18"/>
  <c r="Y124" i="18" s="1"/>
  <c r="AC51" i="17"/>
  <c r="Y124" i="17" s="1"/>
  <c r="Y124" i="16"/>
  <c r="AC52" i="18"/>
  <c r="Y125" i="18" s="1"/>
  <c r="AC52" i="17"/>
  <c r="Y125" i="17" s="1"/>
  <c r="Y125" i="16"/>
  <c r="AC53" i="18"/>
  <c r="Y126" i="18" s="1"/>
  <c r="AC53" i="17"/>
  <c r="Y126" i="17" s="1"/>
  <c r="Y126" i="16"/>
  <c r="AC54" i="18"/>
  <c r="Y127" i="18" s="1"/>
  <c r="AC54" i="17"/>
  <c r="Y127" i="17" s="1"/>
  <c r="Y127" i="16"/>
  <c r="AC55" i="18"/>
  <c r="Y128" i="18" s="1"/>
  <c r="AC55" i="17"/>
  <c r="Y128" i="17" s="1"/>
  <c r="Y128" i="16"/>
  <c r="AC56" i="18"/>
  <c r="Y129" i="18" s="1"/>
  <c r="AC56" i="17"/>
  <c r="Y129" i="17" s="1"/>
  <c r="Y129" i="16"/>
  <c r="AC57" i="18"/>
  <c r="Y130" i="18" s="1"/>
  <c r="AC57" i="17"/>
  <c r="Y130" i="17" s="1"/>
  <c r="Y130" i="16"/>
  <c r="AC58" i="18"/>
  <c r="Y131" i="18" s="1"/>
  <c r="AC58" i="17"/>
  <c r="Y131" i="17" s="1"/>
  <c r="Y131" i="16"/>
  <c r="AC59" i="18"/>
  <c r="Y132" i="18" s="1"/>
  <c r="AC59" i="17"/>
  <c r="Y132" i="17" s="1"/>
  <c r="Y132" i="16"/>
  <c r="AC60" i="18"/>
  <c r="Y133" i="18" s="1"/>
  <c r="AC60" i="17"/>
  <c r="Y133" i="17" s="1"/>
  <c r="Y133" i="16"/>
  <c r="AC61" i="18"/>
  <c r="Y134" i="18" s="1"/>
  <c r="AC61" i="17"/>
  <c r="Y134" i="17" s="1"/>
  <c r="Y134" i="16"/>
  <c r="AC62" i="18"/>
  <c r="Y135" i="18" s="1"/>
  <c r="AC62" i="17"/>
  <c r="Y135" i="17" s="1"/>
  <c r="Y135" i="16"/>
  <c r="AC63" i="18"/>
  <c r="Y136" i="18" s="1"/>
  <c r="AC63" i="17"/>
  <c r="Y136" i="17" s="1"/>
  <c r="Y136" i="16"/>
  <c r="AC64" i="18"/>
  <c r="Y137" i="18" s="1"/>
  <c r="AC64" i="17"/>
  <c r="Y137" i="17" s="1"/>
  <c r="Y137" i="16"/>
  <c r="AC65" i="18"/>
  <c r="Y138" i="18" s="1"/>
  <c r="AC65" i="17"/>
  <c r="Y138" i="17" s="1"/>
  <c r="Y138" i="16"/>
  <c r="AC26" i="14"/>
  <c r="Y138" i="14" s="1"/>
  <c r="AC66" i="18"/>
  <c r="Y139" i="18" s="1"/>
  <c r="AC66" i="17"/>
  <c r="Y139" i="17" s="1"/>
  <c r="Y139" i="16"/>
  <c r="AC27" i="14"/>
  <c r="Y139" i="14" s="1"/>
  <c r="AC67" i="18"/>
  <c r="Y140" i="18" s="1"/>
  <c r="AC67" i="17"/>
  <c r="Y140" i="17" s="1"/>
  <c r="Y140" i="16"/>
  <c r="AC28" i="14"/>
  <c r="Y140" i="14" s="1"/>
  <c r="AW141" i="18"/>
  <c r="BF141" i="17"/>
  <c r="AW141" i="17"/>
  <c r="BF141" i="16"/>
  <c r="AW141" i="16"/>
  <c r="BF141" i="15"/>
  <c r="AW141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3" i="15"/>
  <c r="AE54" i="15"/>
  <c r="AE55" i="15"/>
  <c r="AE56" i="15"/>
  <c r="AE57" i="15"/>
  <c r="AE58" i="15"/>
  <c r="AE59" i="15"/>
  <c r="AE60" i="15"/>
  <c r="AE62" i="15"/>
  <c r="AE63" i="15"/>
  <c r="AE64" i="15"/>
  <c r="AE65" i="15"/>
  <c r="AE66" i="15"/>
  <c r="AE67" i="15"/>
  <c r="BF141" i="14"/>
  <c r="AW141" i="14"/>
  <c r="AE40" i="14"/>
  <c r="E113" i="14" s="1"/>
  <c r="AE41" i="14"/>
  <c r="E114" i="14" s="1"/>
  <c r="AE42" i="14"/>
  <c r="E115" i="14" s="1"/>
  <c r="AE43" i="14"/>
  <c r="E116" i="14" s="1"/>
  <c r="AE44" i="14"/>
  <c r="E117" i="14" s="1"/>
  <c r="AE45" i="14"/>
  <c r="E118" i="14" s="1"/>
  <c r="AE46" i="14"/>
  <c r="E119" i="14" s="1"/>
  <c r="AE47" i="14"/>
  <c r="E120" i="14" s="1"/>
  <c r="AE48" i="14"/>
  <c r="E121" i="14" s="1"/>
  <c r="AE49" i="14"/>
  <c r="E122" i="14" s="1"/>
  <c r="AE50" i="14"/>
  <c r="E123" i="14" s="1"/>
  <c r="AE51" i="14"/>
  <c r="E124" i="14" s="1"/>
  <c r="AE53" i="14"/>
  <c r="E126" i="14" s="1"/>
  <c r="AE54" i="14"/>
  <c r="E127" i="14" s="1"/>
  <c r="AE55" i="14"/>
  <c r="E128" i="14" s="1"/>
  <c r="AE56" i="14"/>
  <c r="E129" i="14" s="1"/>
  <c r="AE57" i="14"/>
  <c r="E130" i="14" s="1"/>
  <c r="AE58" i="14"/>
  <c r="E131" i="14" s="1"/>
  <c r="AE59" i="14"/>
  <c r="E132" i="14" s="1"/>
  <c r="AE60" i="14"/>
  <c r="E133" i="14" s="1"/>
  <c r="AE62" i="14"/>
  <c r="E135" i="14" s="1"/>
  <c r="AE63" i="14"/>
  <c r="E136" i="14" s="1"/>
  <c r="AE64" i="14"/>
  <c r="E137" i="14" s="1"/>
  <c r="BF141" i="13"/>
  <c r="AW141" i="13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BI55" i="14"/>
  <c r="BI55" i="15" s="1"/>
  <c r="BI55" i="16" s="1"/>
  <c r="BI55" i="17" s="1"/>
  <c r="BI55" i="18" s="1"/>
  <c r="BI59" i="14"/>
  <c r="BI59" i="15" s="1"/>
  <c r="BI59" i="16" s="1"/>
  <c r="BI59" i="17" s="1"/>
  <c r="BI59" i="18" s="1"/>
  <c r="BI60" i="15"/>
  <c r="BI60" i="16" s="1"/>
  <c r="BI60" i="17" s="1"/>
  <c r="BI60" i="18" s="1"/>
  <c r="BI61" i="14"/>
  <c r="BI61" i="15" s="1"/>
  <c r="BI61" i="16" s="1"/>
  <c r="BI61" i="17" s="1"/>
  <c r="BI61" i="18" s="1"/>
  <c r="BI62" i="14"/>
  <c r="BI62" i="15" s="1"/>
  <c r="BI62" i="16" s="1"/>
  <c r="BI62" i="17" s="1"/>
  <c r="BI62" i="18"/>
  <c r="BI65" i="14"/>
  <c r="BI65" i="15"/>
  <c r="BI65" i="16" s="1"/>
  <c r="BI65" i="17" s="1"/>
  <c r="BI65" i="18" s="1"/>
  <c r="BI66" i="16"/>
  <c r="BI66" i="17"/>
  <c r="BI66" i="18" s="1"/>
  <c r="BI67" i="16"/>
  <c r="BI67" i="17" s="1"/>
  <c r="BI67" i="18" s="1"/>
  <c r="BI44" i="14"/>
  <c r="BI44" i="15" s="1"/>
  <c r="BI44" i="16" s="1"/>
  <c r="BI44" i="17" s="1"/>
  <c r="BI44" i="18" s="1"/>
  <c r="BI45" i="14"/>
  <c r="BI45" i="15" s="1"/>
  <c r="BI45" i="16" s="1"/>
  <c r="BI45" i="17" s="1"/>
  <c r="BI45" i="18" s="1"/>
  <c r="BI46" i="15"/>
  <c r="BI46" i="16"/>
  <c r="BI46" i="17" s="1"/>
  <c r="BI46" i="18" s="1"/>
  <c r="BI48" i="14"/>
  <c r="BI48" i="15" s="1"/>
  <c r="BI48" i="16"/>
  <c r="BI48" i="17" s="1"/>
  <c r="BI48" i="18" s="1"/>
  <c r="BI49" i="14"/>
  <c r="BI49" i="15" s="1"/>
  <c r="BI49" i="16" s="1"/>
  <c r="BI49" i="17" s="1"/>
  <c r="BI49" i="18" s="1"/>
  <c r="BI52" i="14"/>
  <c r="BI52" i="15" s="1"/>
  <c r="BI52" i="16" s="1"/>
  <c r="BI52" i="17" s="1"/>
  <c r="BI52" i="18" s="1"/>
  <c r="BI53" i="14"/>
  <c r="BI53" i="15" s="1"/>
  <c r="BI53" i="16" s="1"/>
  <c r="BI53" i="17" s="1"/>
  <c r="BI53" i="18" s="1"/>
  <c r="BI32" i="15"/>
  <c r="BI32" i="16"/>
  <c r="BI32" i="17"/>
  <c r="BI32" i="18" s="1"/>
  <c r="BI16" i="14"/>
  <c r="BI16" i="15" s="1"/>
  <c r="BI16" i="16"/>
  <c r="BI16" i="17" s="1"/>
  <c r="BI16" i="18" s="1"/>
  <c r="BI16" i="19" s="1"/>
  <c r="BI18" i="14"/>
  <c r="BI18" i="15" s="1"/>
  <c r="BI18" i="16"/>
  <c r="BI18" i="17" s="1"/>
  <c r="BI18" i="18" s="1"/>
  <c r="BI18" i="19" s="1"/>
  <c r="BI19" i="14"/>
  <c r="BI19" i="15" s="1"/>
  <c r="BI19" i="16" s="1"/>
  <c r="BI19" i="17" s="1"/>
  <c r="BI19" i="18" s="1"/>
  <c r="BI19" i="19" s="1"/>
  <c r="BI21" i="14"/>
  <c r="BI21" i="15" s="1"/>
  <c r="BI21" i="16"/>
  <c r="BI21" i="17" s="1"/>
  <c r="BI21" i="18" s="1"/>
  <c r="BI21" i="19" s="1"/>
  <c r="BI22" i="14"/>
  <c r="BI22" i="15" s="1"/>
  <c r="BI22" i="16" s="1"/>
  <c r="BI22" i="17" s="1"/>
  <c r="BI22" i="18" s="1"/>
  <c r="BI22" i="19" s="1"/>
  <c r="BI23" i="14"/>
  <c r="BI23" i="15" s="1"/>
  <c r="BI23" i="16"/>
  <c r="BI23" i="17" s="1"/>
  <c r="BI23" i="18" s="1"/>
  <c r="BI23" i="19" s="1"/>
  <c r="BI25" i="14"/>
  <c r="BI25" i="15" s="1"/>
  <c r="BI25" i="16" s="1"/>
  <c r="BI25" i="17" s="1"/>
  <c r="BI25" i="18" s="1"/>
  <c r="BI25" i="19" s="1"/>
  <c r="BI26" i="14"/>
  <c r="BI26" i="15"/>
  <c r="BI26" i="16" s="1"/>
  <c r="BI26" i="17" s="1"/>
  <c r="BI26" i="18" s="1"/>
  <c r="BI26" i="19" s="1"/>
  <c r="BI27" i="14"/>
  <c r="BI27" i="15" s="1"/>
  <c r="BI27" i="16" s="1"/>
  <c r="BI27" i="17" s="1"/>
  <c r="BI27" i="18" s="1"/>
  <c r="BI27" i="19" s="1"/>
  <c r="BI28" i="14"/>
  <c r="BI28" i="15" s="1"/>
  <c r="BI28" i="16" s="1"/>
  <c r="BI28" i="17" s="1"/>
  <c r="BI28" i="18" s="1"/>
  <c r="BI28" i="19" s="1"/>
  <c r="BI29" i="14"/>
  <c r="BI29" i="15" s="1"/>
  <c r="BI29" i="16" s="1"/>
  <c r="BI29" i="17" s="1"/>
  <c r="BI29" i="18" s="1"/>
  <c r="BI29" i="19" s="1"/>
  <c r="BI30" i="14"/>
  <c r="BI30" i="15" s="1"/>
  <c r="BI30" i="16" s="1"/>
  <c r="BI30" i="17" s="1"/>
  <c r="BI30" i="18" s="1"/>
  <c r="BI30" i="19" s="1"/>
  <c r="AK52" i="18"/>
  <c r="AK52" i="17"/>
  <c r="AK52" i="16"/>
  <c r="AK52" i="15"/>
  <c r="AK52" i="14"/>
  <c r="AK52" i="13"/>
  <c r="AK53" i="18"/>
  <c r="AK53" i="17"/>
  <c r="AK53" i="16"/>
  <c r="AK53" i="15"/>
  <c r="AK53" i="14"/>
  <c r="AK53" i="13"/>
  <c r="AK53" i="12"/>
  <c r="BA53" i="12" s="1"/>
  <c r="AK54" i="18"/>
  <c r="AK54" i="17"/>
  <c r="AK54" i="16"/>
  <c r="AK54" i="15"/>
  <c r="AK54" i="14"/>
  <c r="AK54" i="13"/>
  <c r="AK54" i="12"/>
  <c r="BA54" i="12" s="1"/>
  <c r="AK55" i="18"/>
  <c r="AK55" i="17"/>
  <c r="AK55" i="16"/>
  <c r="AK55" i="15"/>
  <c r="AK55" i="14"/>
  <c r="AK55" i="13"/>
  <c r="AK55" i="12"/>
  <c r="BA55" i="12" s="1"/>
  <c r="AK56" i="18"/>
  <c r="AK56" i="17"/>
  <c r="AK56" i="16"/>
  <c r="AK56" i="15"/>
  <c r="AK56" i="14"/>
  <c r="AK56" i="13"/>
  <c r="AK57" i="18"/>
  <c r="AK57" i="17"/>
  <c r="AK57" i="16"/>
  <c r="AK57" i="15"/>
  <c r="AK57" i="14"/>
  <c r="AK57" i="13"/>
  <c r="AK58" i="18"/>
  <c r="AK58" i="17"/>
  <c r="AK58" i="16"/>
  <c r="AK58" i="15"/>
  <c r="AK58" i="14"/>
  <c r="AK58" i="13"/>
  <c r="BA58" i="13" s="1"/>
  <c r="AK59" i="18"/>
  <c r="AK59" i="17"/>
  <c r="AK59" i="16"/>
  <c r="AK59" i="15"/>
  <c r="AK59" i="14"/>
  <c r="AK59" i="13"/>
  <c r="AK60" i="18"/>
  <c r="AK60" i="17"/>
  <c r="AK60" i="16"/>
  <c r="AK60" i="15"/>
  <c r="AK60" i="14"/>
  <c r="AK60" i="13"/>
  <c r="AK61" i="18"/>
  <c r="AK61" i="17"/>
  <c r="AK61" i="16"/>
  <c r="AK61" i="15"/>
  <c r="AK61" i="14"/>
  <c r="AK61" i="13"/>
  <c r="AK62" i="18"/>
  <c r="AK62" i="17"/>
  <c r="AK62" i="16"/>
  <c r="AK62" i="15"/>
  <c r="AK62" i="14"/>
  <c r="AK62" i="13"/>
  <c r="BA62" i="13" s="1"/>
  <c r="AK63" i="18"/>
  <c r="AK63" i="17"/>
  <c r="AK63" i="16"/>
  <c r="AK63" i="15"/>
  <c r="AK63" i="14"/>
  <c r="AK63" i="13"/>
  <c r="AK64" i="18"/>
  <c r="AK64" i="17"/>
  <c r="AK64" i="16"/>
  <c r="AK64" i="15"/>
  <c r="AK64" i="14"/>
  <c r="AK64" i="13"/>
  <c r="AK65" i="18"/>
  <c r="AK65" i="17"/>
  <c r="AK65" i="16"/>
  <c r="AK65" i="15"/>
  <c r="AK65" i="14"/>
  <c r="AK65" i="13"/>
  <c r="BA65" i="13" s="1"/>
  <c r="AK66" i="18"/>
  <c r="AK66" i="17"/>
  <c r="AK66" i="16"/>
  <c r="AK66" i="15"/>
  <c r="AK66" i="14"/>
  <c r="AK66" i="13"/>
  <c r="BA66" i="13" s="1"/>
  <c r="AK67" i="18"/>
  <c r="AK67" i="17"/>
  <c r="AK67" i="16"/>
  <c r="AK67" i="15"/>
  <c r="AK67" i="14"/>
  <c r="AK67" i="13"/>
  <c r="BA67" i="13" s="1"/>
  <c r="AK33" i="12"/>
  <c r="BA33" i="12" s="1"/>
  <c r="AK33" i="13"/>
  <c r="AK33" i="14"/>
  <c r="AK33" i="15"/>
  <c r="AK33" i="16"/>
  <c r="AK33" i="17"/>
  <c r="AK33" i="18"/>
  <c r="AK34" i="12"/>
  <c r="BA34" i="12" s="1"/>
  <c r="AK34" i="13"/>
  <c r="AK34" i="14"/>
  <c r="AK34" i="15"/>
  <c r="AK34" i="16"/>
  <c r="AK34" i="17"/>
  <c r="AK34" i="18"/>
  <c r="AK35" i="12"/>
  <c r="BA35" i="12" s="1"/>
  <c r="AK35" i="13"/>
  <c r="AK35" i="14"/>
  <c r="AK35" i="15"/>
  <c r="AK35" i="16"/>
  <c r="AK35" i="17"/>
  <c r="AK35" i="18"/>
  <c r="AK36" i="14"/>
  <c r="AK36" i="13"/>
  <c r="AK36" i="12"/>
  <c r="BA36" i="12" s="1"/>
  <c r="AK36" i="15"/>
  <c r="AK36" i="16"/>
  <c r="AK36" i="17"/>
  <c r="AK36" i="18"/>
  <c r="AK37" i="12"/>
  <c r="BA37" i="12" s="1"/>
  <c r="AK37" i="13"/>
  <c r="AK37" i="14"/>
  <c r="AK37" i="15"/>
  <c r="AK37" i="16"/>
  <c r="AK37" i="17"/>
  <c r="AK37" i="18"/>
  <c r="AK38" i="12"/>
  <c r="BA38" i="12" s="1"/>
  <c r="AK38" i="13"/>
  <c r="AK38" i="14"/>
  <c r="AK38" i="15"/>
  <c r="AK38" i="16"/>
  <c r="AK38" i="17"/>
  <c r="AK38" i="18"/>
  <c r="AK39" i="14"/>
  <c r="AK39" i="13"/>
  <c r="AK39" i="12"/>
  <c r="BA39" i="12" s="1"/>
  <c r="AK39" i="15"/>
  <c r="AK39" i="16"/>
  <c r="AK39" i="17"/>
  <c r="AK39" i="18"/>
  <c r="AK40" i="14"/>
  <c r="AK40" i="13"/>
  <c r="AK40" i="12"/>
  <c r="BA40" i="12" s="1"/>
  <c r="AK40" i="15"/>
  <c r="AK40" i="16"/>
  <c r="AK40" i="17"/>
  <c r="AK40" i="18"/>
  <c r="AK41" i="18"/>
  <c r="AK41" i="17"/>
  <c r="AK41" i="15"/>
  <c r="AK41" i="14"/>
  <c r="AK41" i="13"/>
  <c r="BA41" i="13" s="1"/>
  <c r="AK42" i="18"/>
  <c r="AK42" i="17"/>
  <c r="AK42" i="16"/>
  <c r="AK42" i="15"/>
  <c r="AK42" i="14"/>
  <c r="AK42" i="13"/>
  <c r="BA42" i="13" s="1"/>
  <c r="AK43" i="18"/>
  <c r="AK43" i="17"/>
  <c r="AK43" i="16"/>
  <c r="AK43" i="15"/>
  <c r="AK43" i="14"/>
  <c r="AK43" i="13"/>
  <c r="AK43" i="12"/>
  <c r="BA43" i="12" s="1"/>
  <c r="AK44" i="18"/>
  <c r="AK44" i="17"/>
  <c r="AK44" i="16"/>
  <c r="AK44" i="15"/>
  <c r="AK44" i="14"/>
  <c r="AK44" i="13"/>
  <c r="AK44" i="12"/>
  <c r="BA44" i="12" s="1"/>
  <c r="AK45" i="18"/>
  <c r="AK45" i="17"/>
  <c r="AK45" i="16"/>
  <c r="AK45" i="15"/>
  <c r="AK45" i="14"/>
  <c r="AK45" i="13"/>
  <c r="AK45" i="12"/>
  <c r="BA45" i="12" s="1"/>
  <c r="AK46" i="18"/>
  <c r="AK46" i="17"/>
  <c r="AK46" i="16"/>
  <c r="AK46" i="15"/>
  <c r="AK46" i="14"/>
  <c r="AK46" i="13"/>
  <c r="BA46" i="13" s="1"/>
  <c r="AK47" i="18"/>
  <c r="AK47" i="17"/>
  <c r="AK47" i="16"/>
  <c r="AK47" i="15"/>
  <c r="AK47" i="14"/>
  <c r="AK47" i="13"/>
  <c r="BA47" i="13" s="1"/>
  <c r="AK48" i="18"/>
  <c r="AK48" i="17"/>
  <c r="AK48" i="16"/>
  <c r="AK48" i="15"/>
  <c r="AK48" i="14"/>
  <c r="AK48" i="13"/>
  <c r="BA48" i="13" s="1"/>
  <c r="AK49" i="18"/>
  <c r="AK49" i="17"/>
  <c r="AK49" i="16"/>
  <c r="AK49" i="15"/>
  <c r="AK49" i="14"/>
  <c r="AK49" i="13"/>
  <c r="BA49" i="13" s="1"/>
  <c r="AK50" i="18"/>
  <c r="AK50" i="17"/>
  <c r="AK50" i="16"/>
  <c r="AK50" i="15"/>
  <c r="AK50" i="14"/>
  <c r="AK50" i="13"/>
  <c r="AK50" i="12"/>
  <c r="BA50" i="12" s="1"/>
  <c r="AK51" i="18"/>
  <c r="AK51" i="17"/>
  <c r="AK51" i="16"/>
  <c r="AK51" i="15"/>
  <c r="AK51" i="14"/>
  <c r="AK51" i="13"/>
  <c r="BA51" i="13" s="1"/>
  <c r="AK31" i="12"/>
  <c r="BA31" i="12" s="1"/>
  <c r="AK31" i="13"/>
  <c r="AK31" i="14"/>
  <c r="AK31" i="15"/>
  <c r="AK31" i="16"/>
  <c r="AK31" i="17"/>
  <c r="AK31" i="18"/>
  <c r="AK32" i="14"/>
  <c r="AK32" i="13"/>
  <c r="AK32" i="12"/>
  <c r="BA32" i="12" s="1"/>
  <c r="AK32" i="15"/>
  <c r="AK32" i="16"/>
  <c r="AK32" i="17"/>
  <c r="AK32" i="18"/>
  <c r="AK16" i="18"/>
  <c r="AK16" i="17"/>
  <c r="AK16" i="16"/>
  <c r="AK16" i="15"/>
  <c r="AK16" i="14"/>
  <c r="AK16" i="13"/>
  <c r="AK17" i="13"/>
  <c r="AK17" i="14"/>
  <c r="AK17" i="15"/>
  <c r="AK17" i="16"/>
  <c r="AK17" i="17"/>
  <c r="AK17" i="18"/>
  <c r="AK18" i="13"/>
  <c r="AK18" i="14"/>
  <c r="AK18" i="15"/>
  <c r="AK18" i="16"/>
  <c r="AK18" i="17"/>
  <c r="AK18" i="18"/>
  <c r="AK19" i="14"/>
  <c r="AK19" i="13"/>
  <c r="AK19" i="15"/>
  <c r="AK19" i="16"/>
  <c r="AK19" i="17"/>
  <c r="AK19" i="18"/>
  <c r="AK20" i="13"/>
  <c r="AK20" i="14"/>
  <c r="AK20" i="15"/>
  <c r="AK20" i="16"/>
  <c r="AK20" i="17"/>
  <c r="AK20" i="18"/>
  <c r="AK21" i="13"/>
  <c r="AK21" i="14"/>
  <c r="AK21" i="15"/>
  <c r="AK21" i="16"/>
  <c r="AK21" i="17"/>
  <c r="AK21" i="18"/>
  <c r="AK22" i="12"/>
  <c r="BA22" i="12" s="1"/>
  <c r="AK22" i="13"/>
  <c r="AK22" i="14"/>
  <c r="AK22" i="15"/>
  <c r="AK22" i="16"/>
  <c r="AK22" i="17"/>
  <c r="AK22" i="18"/>
  <c r="AK23" i="14"/>
  <c r="AK23" i="13"/>
  <c r="AK23" i="12"/>
  <c r="BA23" i="12" s="1"/>
  <c r="AK23" i="15"/>
  <c r="AK23" i="16"/>
  <c r="AK23" i="17"/>
  <c r="AK23" i="18"/>
  <c r="AK24" i="12"/>
  <c r="BA24" i="12" s="1"/>
  <c r="AK24" i="13"/>
  <c r="AK24" i="14"/>
  <c r="AK24" i="15"/>
  <c r="AK24" i="16"/>
  <c r="AK24" i="17"/>
  <c r="AK24" i="18"/>
  <c r="AK25" i="12"/>
  <c r="BA25" i="12" s="1"/>
  <c r="AK25" i="13"/>
  <c r="AK25" i="14"/>
  <c r="AK25" i="15"/>
  <c r="AK25" i="16"/>
  <c r="AK25" i="17"/>
  <c r="AK25" i="18"/>
  <c r="AK26" i="14"/>
  <c r="AK26" i="13"/>
  <c r="AK26" i="12"/>
  <c r="BA26" i="12" s="1"/>
  <c r="AK26" i="15"/>
  <c r="AK26" i="16"/>
  <c r="AK26" i="17"/>
  <c r="AK26" i="18"/>
  <c r="AK27" i="12"/>
  <c r="BA27" i="12" s="1"/>
  <c r="AK27" i="13"/>
  <c r="AK27" i="14"/>
  <c r="AK27" i="15"/>
  <c r="AK27" i="16"/>
  <c r="AK27" i="17"/>
  <c r="AK27" i="18"/>
  <c r="AK28" i="12"/>
  <c r="BA28" i="12" s="1"/>
  <c r="AK28" i="13"/>
  <c r="AK28" i="14"/>
  <c r="AK28" i="15"/>
  <c r="AK28" i="16"/>
  <c r="AK28" i="17"/>
  <c r="AK28" i="18"/>
  <c r="AK29" i="14"/>
  <c r="AK29" i="13"/>
  <c r="AK29" i="12"/>
  <c r="BA29" i="12" s="1"/>
  <c r="AK29" i="15"/>
  <c r="AK29" i="16"/>
  <c r="AK29" i="17"/>
  <c r="AK29" i="18"/>
  <c r="AK30" i="12"/>
  <c r="BA30" i="12" s="1"/>
  <c r="AK30" i="13"/>
  <c r="AK30" i="14"/>
  <c r="AK30" i="15"/>
  <c r="AK30" i="16"/>
  <c r="AK30" i="17"/>
  <c r="AK30" i="18"/>
  <c r="E52" i="18"/>
  <c r="E53" i="18"/>
  <c r="E54" i="18"/>
  <c r="E55" i="18"/>
  <c r="E56" i="18"/>
  <c r="E57" i="18"/>
  <c r="E58" i="18"/>
  <c r="E59" i="18"/>
  <c r="E60" i="18"/>
  <c r="E61" i="18"/>
  <c r="E62" i="18"/>
  <c r="E63" i="18"/>
  <c r="E64" i="18"/>
  <c r="E65" i="18"/>
  <c r="E66" i="18"/>
  <c r="E67" i="18"/>
  <c r="E32" i="18"/>
  <c r="E34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31" i="18"/>
  <c r="E22" i="18"/>
  <c r="E24" i="18"/>
  <c r="E25" i="18"/>
  <c r="E29" i="18"/>
  <c r="B18" i="18"/>
  <c r="B91" i="18" s="1"/>
  <c r="B19" i="18"/>
  <c r="B92" i="18" s="1"/>
  <c r="B23" i="18"/>
  <c r="B96" i="18" s="1"/>
  <c r="B24" i="18"/>
  <c r="B97" i="18" s="1"/>
  <c r="B26" i="18"/>
  <c r="B99" i="18" s="1"/>
  <c r="B30" i="18"/>
  <c r="B103" i="18" s="1"/>
  <c r="B31" i="18"/>
  <c r="B104" i="18" s="1"/>
  <c r="B32" i="18"/>
  <c r="B105" i="18" s="1"/>
  <c r="B34" i="18"/>
  <c r="B107" i="18" s="1"/>
  <c r="B35" i="18"/>
  <c r="B108" i="18" s="1"/>
  <c r="B36" i="18"/>
  <c r="B109" i="18" s="1"/>
  <c r="B37" i="18"/>
  <c r="B110" i="18" s="1"/>
  <c r="B38" i="18"/>
  <c r="B111" i="18" s="1"/>
  <c r="B39" i="18"/>
  <c r="B112" i="18" s="1"/>
  <c r="B40" i="18"/>
  <c r="B113" i="18" s="1"/>
  <c r="B41" i="18"/>
  <c r="B114" i="18" s="1"/>
  <c r="B61" i="18"/>
  <c r="B134" i="18" s="1"/>
  <c r="B62" i="18"/>
  <c r="B135" i="18" s="1"/>
  <c r="B63" i="18"/>
  <c r="B136" i="18" s="1"/>
  <c r="B64" i="18"/>
  <c r="B137" i="18" s="1"/>
  <c r="B65" i="18"/>
  <c r="B138" i="18" s="1"/>
  <c r="B66" i="18"/>
  <c r="B139" i="18" s="1"/>
  <c r="B67" i="18"/>
  <c r="B140" i="18" s="1"/>
  <c r="B42" i="18"/>
  <c r="B115" i="18" s="1"/>
  <c r="B43" i="18"/>
  <c r="B116" i="18" s="1"/>
  <c r="B44" i="18"/>
  <c r="B117" i="18" s="1"/>
  <c r="B45" i="18"/>
  <c r="B118" i="18" s="1"/>
  <c r="B46" i="18"/>
  <c r="B119" i="18" s="1"/>
  <c r="B47" i="18"/>
  <c r="B120" i="18" s="1"/>
  <c r="B48" i="18"/>
  <c r="B121" i="18" s="1"/>
  <c r="B49" i="18"/>
  <c r="B122" i="18" s="1"/>
  <c r="B50" i="18"/>
  <c r="B123" i="18" s="1"/>
  <c r="B51" i="18"/>
  <c r="B124" i="18" s="1"/>
  <c r="B52" i="18"/>
  <c r="B125" i="18" s="1"/>
  <c r="B53" i="18"/>
  <c r="B126" i="18" s="1"/>
  <c r="B54" i="18"/>
  <c r="B127" i="18" s="1"/>
  <c r="B55" i="18"/>
  <c r="B128" i="18" s="1"/>
  <c r="B56" i="18"/>
  <c r="B129" i="18" s="1"/>
  <c r="B57" i="18"/>
  <c r="B130" i="18" s="1"/>
  <c r="B58" i="18"/>
  <c r="B131" i="18" s="1"/>
  <c r="B59" i="18"/>
  <c r="B132" i="18" s="1"/>
  <c r="B60" i="18"/>
  <c r="B133" i="18" s="1"/>
  <c r="B66" i="17"/>
  <c r="B139" i="17" s="1"/>
  <c r="B67" i="17"/>
  <c r="B140" i="17" s="1"/>
  <c r="B61" i="17"/>
  <c r="B134" i="17" s="1"/>
  <c r="B62" i="17"/>
  <c r="B135" i="17" s="1"/>
  <c r="B63" i="17"/>
  <c r="B136" i="17" s="1"/>
  <c r="B64" i="17"/>
  <c r="B137" i="17" s="1"/>
  <c r="B65" i="17"/>
  <c r="B138" i="17" s="1"/>
  <c r="B58" i="17"/>
  <c r="B131" i="17" s="1"/>
  <c r="B59" i="17"/>
  <c r="B132" i="17" s="1"/>
  <c r="B60" i="17"/>
  <c r="B133" i="17" s="1"/>
  <c r="B56" i="17"/>
  <c r="B129" i="17" s="1"/>
  <c r="B57" i="17"/>
  <c r="B130" i="17" s="1"/>
  <c r="B53" i="17"/>
  <c r="B126" i="17" s="1"/>
  <c r="B54" i="17"/>
  <c r="B127" i="17" s="1"/>
  <c r="B55" i="17"/>
  <c r="B128" i="17" s="1"/>
  <c r="B30" i="17"/>
  <c r="B103" i="17" s="1"/>
  <c r="B32" i="17"/>
  <c r="B105" i="17" s="1"/>
  <c r="B33" i="17"/>
  <c r="B106" i="17" s="1"/>
  <c r="B34" i="17"/>
  <c r="B107" i="17" s="1"/>
  <c r="B35" i="17"/>
  <c r="B108" i="17" s="1"/>
  <c r="B36" i="17"/>
  <c r="B109" i="17" s="1"/>
  <c r="B37" i="17"/>
  <c r="B110" i="17" s="1"/>
  <c r="B38" i="17"/>
  <c r="B111" i="17" s="1"/>
  <c r="B39" i="17"/>
  <c r="B112" i="17" s="1"/>
  <c r="B40" i="17"/>
  <c r="B113" i="17" s="1"/>
  <c r="B41" i="17"/>
  <c r="B114" i="17" s="1"/>
  <c r="B42" i="17"/>
  <c r="B115" i="17" s="1"/>
  <c r="B43" i="17"/>
  <c r="B116" i="17" s="1"/>
  <c r="B44" i="17"/>
  <c r="B117" i="17" s="1"/>
  <c r="B45" i="17"/>
  <c r="B118" i="17" s="1"/>
  <c r="B46" i="17"/>
  <c r="B119" i="17" s="1"/>
  <c r="B47" i="17"/>
  <c r="B120" i="17" s="1"/>
  <c r="B48" i="17"/>
  <c r="B121" i="17" s="1"/>
  <c r="B49" i="17"/>
  <c r="B122" i="17" s="1"/>
  <c r="B50" i="17"/>
  <c r="B123" i="17" s="1"/>
  <c r="B51" i="17"/>
  <c r="B124" i="17" s="1"/>
  <c r="B52" i="17"/>
  <c r="B125" i="17" s="1"/>
  <c r="B24" i="17"/>
  <c r="B97" i="17" s="1"/>
  <c r="B23" i="17"/>
  <c r="B96" i="17" s="1"/>
  <c r="B18" i="17"/>
  <c r="B91" i="17" s="1"/>
  <c r="B19" i="17"/>
  <c r="B92" i="17" s="1"/>
  <c r="E65" i="17"/>
  <c r="E66" i="17"/>
  <c r="E67" i="17"/>
  <c r="E60" i="17"/>
  <c r="E61" i="17"/>
  <c r="E62" i="17"/>
  <c r="E63" i="17"/>
  <c r="E64" i="17"/>
  <c r="E51" i="17"/>
  <c r="E52" i="17"/>
  <c r="E53" i="17"/>
  <c r="E54" i="17"/>
  <c r="E55" i="17"/>
  <c r="E56" i="17"/>
  <c r="E57" i="17"/>
  <c r="E58" i="17"/>
  <c r="E59" i="17"/>
  <c r="E43" i="17"/>
  <c r="E44" i="17"/>
  <c r="E45" i="17"/>
  <c r="E46" i="17"/>
  <c r="E47" i="17"/>
  <c r="E48" i="17"/>
  <c r="E49" i="17"/>
  <c r="E50" i="17"/>
  <c r="E41" i="17"/>
  <c r="E42" i="17"/>
  <c r="E32" i="17"/>
  <c r="E33" i="17"/>
  <c r="E34" i="17"/>
  <c r="E36" i="17"/>
  <c r="E37" i="17"/>
  <c r="E38" i="17"/>
  <c r="E39" i="17"/>
  <c r="E40" i="17"/>
  <c r="E30" i="17"/>
  <c r="E31" i="17"/>
  <c r="E22" i="17"/>
  <c r="B60" i="16"/>
  <c r="B133" i="16" s="1"/>
  <c r="B61" i="16"/>
  <c r="B134" i="16" s="1"/>
  <c r="B62" i="16"/>
  <c r="B135" i="16" s="1"/>
  <c r="B63" i="16"/>
  <c r="B136" i="16" s="1"/>
  <c r="B64" i="16"/>
  <c r="B137" i="16" s="1"/>
  <c r="B65" i="16"/>
  <c r="B138" i="16" s="1"/>
  <c r="B66" i="16"/>
  <c r="B139" i="16" s="1"/>
  <c r="B67" i="16"/>
  <c r="B140" i="16" s="1"/>
  <c r="B40" i="16"/>
  <c r="B113" i="16" s="1"/>
  <c r="B41" i="16"/>
  <c r="B114" i="16" s="1"/>
  <c r="B42" i="16"/>
  <c r="B115" i="16" s="1"/>
  <c r="B43" i="16"/>
  <c r="B116" i="16" s="1"/>
  <c r="B44" i="16"/>
  <c r="B117" i="16" s="1"/>
  <c r="B45" i="16"/>
  <c r="B118" i="16" s="1"/>
  <c r="B46" i="16"/>
  <c r="B119" i="16" s="1"/>
  <c r="B47" i="16"/>
  <c r="B120" i="16" s="1"/>
  <c r="B48" i="16"/>
  <c r="B121" i="16" s="1"/>
  <c r="B49" i="16"/>
  <c r="B122" i="16" s="1"/>
  <c r="B50" i="16"/>
  <c r="B123" i="16" s="1"/>
  <c r="B51" i="16"/>
  <c r="B124" i="16" s="1"/>
  <c r="B52" i="16"/>
  <c r="B125" i="16" s="1"/>
  <c r="B53" i="16"/>
  <c r="B126" i="16" s="1"/>
  <c r="B54" i="16"/>
  <c r="B127" i="16" s="1"/>
  <c r="B55" i="16"/>
  <c r="B128" i="16" s="1"/>
  <c r="B56" i="16"/>
  <c r="B129" i="16" s="1"/>
  <c r="B57" i="16"/>
  <c r="B130" i="16" s="1"/>
  <c r="B58" i="16"/>
  <c r="B131" i="16" s="1"/>
  <c r="B59" i="16"/>
  <c r="B132" i="16" s="1"/>
  <c r="B30" i="16"/>
  <c r="B103" i="16" s="1"/>
  <c r="B32" i="16"/>
  <c r="B105" i="16" s="1"/>
  <c r="B33" i="16"/>
  <c r="B106" i="16" s="1"/>
  <c r="B35" i="16"/>
  <c r="B108" i="16" s="1"/>
  <c r="B36" i="16"/>
  <c r="B109" i="16" s="1"/>
  <c r="B37" i="16"/>
  <c r="B110" i="16" s="1"/>
  <c r="B38" i="16"/>
  <c r="B111" i="16" s="1"/>
  <c r="B39" i="16"/>
  <c r="B112" i="16" s="1"/>
  <c r="B16" i="16"/>
  <c r="B89" i="16" s="1"/>
  <c r="B18" i="16"/>
  <c r="B91" i="16" s="1"/>
  <c r="B19" i="16"/>
  <c r="B92" i="16" s="1"/>
  <c r="B23" i="16"/>
  <c r="B96" i="16" s="1"/>
  <c r="B24" i="16"/>
  <c r="B97" i="16" s="1"/>
  <c r="E46" i="16"/>
  <c r="E47" i="16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41" i="16"/>
  <c r="E42" i="16"/>
  <c r="E43" i="16"/>
  <c r="E44" i="16"/>
  <c r="E45" i="16"/>
  <c r="E38" i="16"/>
  <c r="E39" i="16"/>
  <c r="E40" i="16"/>
  <c r="E22" i="16"/>
  <c r="E24" i="16"/>
  <c r="E25" i="16"/>
  <c r="E31" i="16"/>
  <c r="E32" i="16"/>
  <c r="E34" i="16"/>
  <c r="E36" i="16"/>
  <c r="E37" i="16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F140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Y122" i="15"/>
  <c r="Y123" i="15"/>
  <c r="Y124" i="15"/>
  <c r="Y125" i="15"/>
  <c r="Y126" i="15"/>
  <c r="Y127" i="15"/>
  <c r="Y128" i="15"/>
  <c r="Y129" i="15"/>
  <c r="Y130" i="15"/>
  <c r="Y131" i="15"/>
  <c r="Y132" i="15"/>
  <c r="Y133" i="15"/>
  <c r="Y134" i="15"/>
  <c r="Y135" i="15"/>
  <c r="BB135" i="15" s="1"/>
  <c r="Y136" i="15"/>
  <c r="Y137" i="15"/>
  <c r="BB137" i="15"/>
  <c r="Y138" i="15"/>
  <c r="Y139" i="15"/>
  <c r="Y140" i="15"/>
  <c r="Y111" i="15"/>
  <c r="Y112" i="15"/>
  <c r="Y113" i="15"/>
  <c r="Y114" i="15"/>
  <c r="Y115" i="15"/>
  <c r="Y116" i="15"/>
  <c r="Y117" i="15"/>
  <c r="Y118" i="15"/>
  <c r="Y119" i="15"/>
  <c r="Y120" i="15"/>
  <c r="Y121" i="15"/>
  <c r="B29" i="15"/>
  <c r="B102" i="15" s="1"/>
  <c r="B30" i="15"/>
  <c r="B103" i="15" s="1"/>
  <c r="B32" i="15"/>
  <c r="B105" i="15" s="1"/>
  <c r="B33" i="15"/>
  <c r="B106" i="15" s="1"/>
  <c r="B34" i="15"/>
  <c r="B107" i="15" s="1"/>
  <c r="B35" i="15"/>
  <c r="B108" i="15" s="1"/>
  <c r="B36" i="15"/>
  <c r="B109" i="15" s="1"/>
  <c r="B37" i="15"/>
  <c r="B110" i="15" s="1"/>
  <c r="B38" i="15"/>
  <c r="B111" i="15" s="1"/>
  <c r="B39" i="15"/>
  <c r="B112" i="15" s="1"/>
  <c r="B40" i="15"/>
  <c r="B113" i="15" s="1"/>
  <c r="B41" i="15"/>
  <c r="B114" i="15" s="1"/>
  <c r="B42" i="15"/>
  <c r="B115" i="15" s="1"/>
  <c r="B43" i="15"/>
  <c r="B116" i="15" s="1"/>
  <c r="B44" i="15"/>
  <c r="B117" i="15" s="1"/>
  <c r="B45" i="15"/>
  <c r="B118" i="15" s="1"/>
  <c r="B46" i="15"/>
  <c r="B119" i="15" s="1"/>
  <c r="B47" i="15"/>
  <c r="B120" i="15" s="1"/>
  <c r="B48" i="15"/>
  <c r="B121" i="15" s="1"/>
  <c r="B49" i="15"/>
  <c r="B122" i="15" s="1"/>
  <c r="B50" i="15"/>
  <c r="B123" i="15" s="1"/>
  <c r="B51" i="15"/>
  <c r="B124" i="15" s="1"/>
  <c r="B52" i="15"/>
  <c r="B125" i="15" s="1"/>
  <c r="B53" i="15"/>
  <c r="B126" i="15" s="1"/>
  <c r="B54" i="15"/>
  <c r="B127" i="15" s="1"/>
  <c r="B55" i="15"/>
  <c r="B128" i="15" s="1"/>
  <c r="B56" i="15"/>
  <c r="B129" i="15" s="1"/>
  <c r="B57" i="15"/>
  <c r="B130" i="15" s="1"/>
  <c r="B58" i="15"/>
  <c r="B131" i="15" s="1"/>
  <c r="B59" i="15"/>
  <c r="B132" i="15" s="1"/>
  <c r="B60" i="15"/>
  <c r="B133" i="15" s="1"/>
  <c r="B61" i="15"/>
  <c r="B134" i="15" s="1"/>
  <c r="B62" i="15"/>
  <c r="B135" i="15" s="1"/>
  <c r="B63" i="15"/>
  <c r="B136" i="15" s="1"/>
  <c r="B64" i="15"/>
  <c r="B137" i="15" s="1"/>
  <c r="B65" i="15"/>
  <c r="B138" i="15" s="1"/>
  <c r="B66" i="15"/>
  <c r="B139" i="15" s="1"/>
  <c r="B67" i="15"/>
  <c r="B140" i="15" s="1"/>
  <c r="B17" i="15"/>
  <c r="B90" i="15" s="1"/>
  <c r="B18" i="15"/>
  <c r="B91" i="15" s="1"/>
  <c r="B19" i="15"/>
  <c r="B92" i="15" s="1"/>
  <c r="B21" i="15"/>
  <c r="B94" i="15" s="1"/>
  <c r="B23" i="15"/>
  <c r="B96" i="15" s="1"/>
  <c r="B24" i="15"/>
  <c r="B97" i="15" s="1"/>
  <c r="E64" i="15"/>
  <c r="E65" i="15"/>
  <c r="E66" i="15"/>
  <c r="E67" i="15"/>
  <c r="E58" i="15"/>
  <c r="E59" i="15"/>
  <c r="E60" i="15"/>
  <c r="E61" i="15"/>
  <c r="E62" i="15"/>
  <c r="E63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41" i="15"/>
  <c r="E42" i="15"/>
  <c r="E43" i="15"/>
  <c r="E44" i="15"/>
  <c r="E45" i="15"/>
  <c r="E38" i="15"/>
  <c r="E39" i="15"/>
  <c r="E40" i="15"/>
  <c r="E22" i="15"/>
  <c r="E23" i="15"/>
  <c r="E25" i="15"/>
  <c r="E31" i="15"/>
  <c r="E32" i="15"/>
  <c r="E34" i="15"/>
  <c r="E36" i="15"/>
  <c r="E37" i="15"/>
  <c r="B65" i="14"/>
  <c r="B138" i="14" s="1"/>
  <c r="B66" i="14"/>
  <c r="B139" i="14" s="1"/>
  <c r="B67" i="14"/>
  <c r="B140" i="14" s="1"/>
  <c r="B63" i="14"/>
  <c r="B136" i="14" s="1"/>
  <c r="B64" i="14"/>
  <c r="B137" i="14" s="1"/>
  <c r="B51" i="14"/>
  <c r="B124" i="14" s="1"/>
  <c r="B52" i="14"/>
  <c r="B125" i="14" s="1"/>
  <c r="B53" i="14"/>
  <c r="B126" i="14" s="1"/>
  <c r="B54" i="14"/>
  <c r="B127" i="14" s="1"/>
  <c r="B55" i="14"/>
  <c r="B128" i="14" s="1"/>
  <c r="B56" i="14"/>
  <c r="B129" i="14" s="1"/>
  <c r="B57" i="14"/>
  <c r="B130" i="14" s="1"/>
  <c r="B58" i="14"/>
  <c r="B131" i="14" s="1"/>
  <c r="B59" i="14"/>
  <c r="B132" i="14" s="1"/>
  <c r="B60" i="14"/>
  <c r="B133" i="14" s="1"/>
  <c r="B61" i="14"/>
  <c r="B134" i="14" s="1"/>
  <c r="B62" i="14"/>
  <c r="B135" i="14" s="1"/>
  <c r="B34" i="14"/>
  <c r="B107" i="14" s="1"/>
  <c r="B35" i="14"/>
  <c r="B108" i="14" s="1"/>
  <c r="B36" i="14"/>
  <c r="B109" i="14" s="1"/>
  <c r="B37" i="14"/>
  <c r="B110" i="14" s="1"/>
  <c r="B38" i="14"/>
  <c r="B111" i="14" s="1"/>
  <c r="B39" i="14"/>
  <c r="B112" i="14" s="1"/>
  <c r="B40" i="14"/>
  <c r="B113" i="14" s="1"/>
  <c r="B41" i="14"/>
  <c r="B114" i="14" s="1"/>
  <c r="B42" i="14"/>
  <c r="B115" i="14" s="1"/>
  <c r="B43" i="14"/>
  <c r="B116" i="14" s="1"/>
  <c r="B44" i="14"/>
  <c r="B117" i="14" s="1"/>
  <c r="B45" i="14"/>
  <c r="B118" i="14" s="1"/>
  <c r="B46" i="14"/>
  <c r="B119" i="14" s="1"/>
  <c r="B47" i="14"/>
  <c r="B120" i="14" s="1"/>
  <c r="B48" i="14"/>
  <c r="B121" i="14" s="1"/>
  <c r="B49" i="14"/>
  <c r="B122" i="14" s="1"/>
  <c r="B50" i="14"/>
  <c r="B123" i="14" s="1"/>
  <c r="B30" i="14"/>
  <c r="B103" i="14" s="1"/>
  <c r="B32" i="14"/>
  <c r="B105" i="14" s="1"/>
  <c r="B33" i="14"/>
  <c r="B106" i="14" s="1"/>
  <c r="B23" i="14"/>
  <c r="B96" i="14" s="1"/>
  <c r="B24" i="14"/>
  <c r="B97" i="14" s="1"/>
  <c r="B25" i="14"/>
  <c r="B98" i="14" s="1"/>
  <c r="B15" i="14"/>
  <c r="B88" i="14" s="1"/>
  <c r="B18" i="14"/>
  <c r="B91" i="14" s="1"/>
  <c r="B19" i="14"/>
  <c r="B92" i="14" s="1"/>
  <c r="AC29" i="14"/>
  <c r="AC30" i="14"/>
  <c r="AC31" i="14"/>
  <c r="AC32" i="14"/>
  <c r="AC33" i="14"/>
  <c r="AC34" i="14"/>
  <c r="AC35" i="14"/>
  <c r="AC36" i="14"/>
  <c r="E64" i="14"/>
  <c r="E65" i="14"/>
  <c r="E66" i="14"/>
  <c r="E67" i="14"/>
  <c r="E59" i="14"/>
  <c r="E60" i="14"/>
  <c r="E61" i="14"/>
  <c r="E62" i="14"/>
  <c r="E63" i="14"/>
  <c r="E53" i="14"/>
  <c r="E54" i="14"/>
  <c r="E55" i="14"/>
  <c r="E56" i="14"/>
  <c r="E57" i="14"/>
  <c r="E58" i="14"/>
  <c r="E45" i="14"/>
  <c r="E46" i="14"/>
  <c r="E47" i="14"/>
  <c r="E48" i="14"/>
  <c r="E49" i="14"/>
  <c r="E50" i="14"/>
  <c r="E51" i="14"/>
  <c r="E52" i="14"/>
  <c r="E41" i="14"/>
  <c r="E42" i="14"/>
  <c r="E43" i="14"/>
  <c r="E44" i="14"/>
  <c r="E39" i="14"/>
  <c r="E40" i="14"/>
  <c r="E37" i="14"/>
  <c r="E38" i="14"/>
  <c r="E36" i="14"/>
  <c r="E34" i="14"/>
  <c r="E22" i="14"/>
  <c r="E25" i="14"/>
  <c r="E31" i="14"/>
  <c r="E32" i="14"/>
  <c r="B59" i="13"/>
  <c r="B132" i="13" s="1"/>
  <c r="B60" i="13"/>
  <c r="B133" i="13" s="1"/>
  <c r="B61" i="13"/>
  <c r="B134" i="13" s="1"/>
  <c r="B62" i="13"/>
  <c r="B135" i="13" s="1"/>
  <c r="B63" i="13"/>
  <c r="B136" i="13" s="1"/>
  <c r="B64" i="13"/>
  <c r="B137" i="13" s="1"/>
  <c r="B65" i="13"/>
  <c r="B138" i="13" s="1"/>
  <c r="B66" i="13"/>
  <c r="B139" i="13" s="1"/>
  <c r="B67" i="13"/>
  <c r="B140" i="13" s="1"/>
  <c r="B51" i="13"/>
  <c r="B124" i="13" s="1"/>
  <c r="B52" i="13"/>
  <c r="B125" i="13" s="1"/>
  <c r="B53" i="13"/>
  <c r="B126" i="13" s="1"/>
  <c r="B54" i="13"/>
  <c r="B127" i="13" s="1"/>
  <c r="B55" i="13"/>
  <c r="B128" i="13" s="1"/>
  <c r="B56" i="13"/>
  <c r="B129" i="13" s="1"/>
  <c r="B57" i="13"/>
  <c r="B130" i="13" s="1"/>
  <c r="B58" i="13"/>
  <c r="B131" i="13" s="1"/>
  <c r="B44" i="13"/>
  <c r="B117" i="13" s="1"/>
  <c r="B45" i="13"/>
  <c r="B118" i="13" s="1"/>
  <c r="B46" i="13"/>
  <c r="B119" i="13" s="1"/>
  <c r="B47" i="13"/>
  <c r="B120" i="13" s="1"/>
  <c r="B48" i="13"/>
  <c r="B121" i="13" s="1"/>
  <c r="B49" i="13"/>
  <c r="B122" i="13" s="1"/>
  <c r="B50" i="13"/>
  <c r="B123" i="13" s="1"/>
  <c r="B39" i="13"/>
  <c r="B112" i="13" s="1"/>
  <c r="B40" i="13"/>
  <c r="B113" i="13" s="1"/>
  <c r="B41" i="13"/>
  <c r="B114" i="13" s="1"/>
  <c r="B42" i="13"/>
  <c r="B115" i="13" s="1"/>
  <c r="B43" i="13"/>
  <c r="B116" i="13" s="1"/>
  <c r="B35" i="13"/>
  <c r="B108" i="13" s="1"/>
  <c r="B36" i="13"/>
  <c r="B109" i="13" s="1"/>
  <c r="B37" i="13"/>
  <c r="B110" i="13" s="1"/>
  <c r="B38" i="13"/>
  <c r="B111" i="13" s="1"/>
  <c r="B15" i="13"/>
  <c r="B88" i="13" s="1"/>
  <c r="B18" i="13"/>
  <c r="B91" i="13" s="1"/>
  <c r="B19" i="13"/>
  <c r="B92" i="13" s="1"/>
  <c r="B23" i="13"/>
  <c r="B96" i="13" s="1"/>
  <c r="B24" i="13"/>
  <c r="B97" i="13" s="1"/>
  <c r="B29" i="13"/>
  <c r="B102" i="13" s="1"/>
  <c r="B30" i="13"/>
  <c r="B103" i="13" s="1"/>
  <c r="B32" i="13"/>
  <c r="B105" i="13" s="1"/>
  <c r="B33" i="13"/>
  <c r="B106" i="13" s="1"/>
  <c r="AK14" i="13"/>
  <c r="AK15" i="13"/>
  <c r="E67" i="13"/>
  <c r="E65" i="13"/>
  <c r="E66" i="13"/>
  <c r="E63" i="13"/>
  <c r="E64" i="13"/>
  <c r="E62" i="13"/>
  <c r="E61" i="13"/>
  <c r="E56" i="13"/>
  <c r="E57" i="13"/>
  <c r="E58" i="13"/>
  <c r="E59" i="13"/>
  <c r="E60" i="13"/>
  <c r="E48" i="13"/>
  <c r="E49" i="13"/>
  <c r="E50" i="13"/>
  <c r="E51" i="13"/>
  <c r="E52" i="13"/>
  <c r="E53" i="13"/>
  <c r="E54" i="13"/>
  <c r="E55" i="13"/>
  <c r="E41" i="13"/>
  <c r="E42" i="13"/>
  <c r="E43" i="13"/>
  <c r="E44" i="13"/>
  <c r="E45" i="13"/>
  <c r="E46" i="13"/>
  <c r="E47" i="13"/>
  <c r="E22" i="13"/>
  <c r="E31" i="13"/>
  <c r="E32" i="13"/>
  <c r="E34" i="13"/>
  <c r="E36" i="13"/>
  <c r="E37" i="13"/>
  <c r="E38" i="13"/>
  <c r="E39" i="13"/>
  <c r="E40" i="13"/>
  <c r="B65" i="12"/>
  <c r="B138" i="12" s="1"/>
  <c r="B66" i="12"/>
  <c r="B139" i="12" s="1"/>
  <c r="B67" i="12"/>
  <c r="B140" i="12" s="1"/>
  <c r="B51" i="12"/>
  <c r="B124" i="12" s="1"/>
  <c r="B52" i="12"/>
  <c r="B125" i="12" s="1"/>
  <c r="B53" i="12"/>
  <c r="B126" i="12" s="1"/>
  <c r="B54" i="12"/>
  <c r="B127" i="12" s="1"/>
  <c r="B55" i="12"/>
  <c r="B128" i="12" s="1"/>
  <c r="B56" i="12"/>
  <c r="B129" i="12" s="1"/>
  <c r="B57" i="12"/>
  <c r="B130" i="12" s="1"/>
  <c r="B58" i="12"/>
  <c r="B131" i="12" s="1"/>
  <c r="B59" i="12"/>
  <c r="B132" i="12" s="1"/>
  <c r="B60" i="12"/>
  <c r="B133" i="12" s="1"/>
  <c r="B61" i="12"/>
  <c r="B134" i="12" s="1"/>
  <c r="B62" i="12"/>
  <c r="B135" i="12" s="1"/>
  <c r="B63" i="12"/>
  <c r="B136" i="12" s="1"/>
  <c r="B64" i="12"/>
  <c r="B137" i="12" s="1"/>
  <c r="B114" i="12"/>
  <c r="B42" i="12"/>
  <c r="B115" i="12" s="1"/>
  <c r="B43" i="12"/>
  <c r="B116" i="12" s="1"/>
  <c r="B44" i="12"/>
  <c r="B117" i="12" s="1"/>
  <c r="B45" i="12"/>
  <c r="B118" i="12" s="1"/>
  <c r="B46" i="12"/>
  <c r="B119" i="12" s="1"/>
  <c r="B47" i="12"/>
  <c r="B120" i="12" s="1"/>
  <c r="B48" i="12"/>
  <c r="B121" i="12" s="1"/>
  <c r="B49" i="12"/>
  <c r="B122" i="12" s="1"/>
  <c r="B50" i="12"/>
  <c r="B123" i="12" s="1"/>
  <c r="B35" i="12"/>
  <c r="B108" i="12" s="1"/>
  <c r="B36" i="12"/>
  <c r="B109" i="12" s="1"/>
  <c r="B37" i="12"/>
  <c r="B110" i="12"/>
  <c r="B38" i="12"/>
  <c r="B111" i="12" s="1"/>
  <c r="B39" i="12"/>
  <c r="B112" i="12" s="1"/>
  <c r="B40" i="12"/>
  <c r="B113" i="12" s="1"/>
  <c r="B29" i="12"/>
  <c r="B102" i="12" s="1"/>
  <c r="B30" i="12"/>
  <c r="B103" i="12" s="1"/>
  <c r="B32" i="12"/>
  <c r="B105" i="12" s="1"/>
  <c r="B33" i="12"/>
  <c r="B106" i="12" s="1"/>
  <c r="B22" i="12"/>
  <c r="B95" i="12" s="1"/>
  <c r="B23" i="12"/>
  <c r="B96" i="12" s="1"/>
  <c r="B24" i="12"/>
  <c r="B97" i="12" s="1"/>
  <c r="B26" i="12"/>
  <c r="B99" i="12" s="1"/>
  <c r="B18" i="12"/>
  <c r="B91" i="12" s="1"/>
  <c r="B19" i="12"/>
  <c r="B92" i="12" s="1"/>
  <c r="B20" i="12"/>
  <c r="B93" i="12" s="1"/>
  <c r="E67" i="12"/>
  <c r="E66" i="12"/>
  <c r="E65" i="12"/>
  <c r="E64" i="12"/>
  <c r="E61" i="12"/>
  <c r="E62" i="12"/>
  <c r="E6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22" i="12"/>
  <c r="E24" i="12"/>
  <c r="E30" i="12"/>
  <c r="E31" i="12"/>
  <c r="E32" i="12"/>
  <c r="E34" i="12"/>
  <c r="E36" i="12"/>
  <c r="E37" i="12"/>
  <c r="E38" i="12"/>
  <c r="E39" i="12"/>
  <c r="E40" i="12"/>
  <c r="E41" i="12"/>
  <c r="E42" i="12"/>
  <c r="E43" i="12"/>
  <c r="L7" i="13"/>
  <c r="L80" i="13" s="1"/>
  <c r="L8" i="13"/>
  <c r="L81" i="13" s="1"/>
  <c r="L9" i="13"/>
  <c r="L82" i="13" s="1"/>
  <c r="B13" i="13"/>
  <c r="B86" i="13" s="1"/>
  <c r="AK13" i="13"/>
  <c r="BI13" i="12"/>
  <c r="BI13" i="13"/>
  <c r="BI13" i="14" s="1"/>
  <c r="BI13" i="15" s="1"/>
  <c r="BI13" i="16" s="1"/>
  <c r="BI13" i="17" s="1"/>
  <c r="BI13" i="18" s="1"/>
  <c r="BI13" i="19" s="1"/>
  <c r="B14" i="13"/>
  <c r="B87" i="13" s="1"/>
  <c r="BI14" i="12"/>
  <c r="BI14" i="13" s="1"/>
  <c r="BI14" i="14" s="1"/>
  <c r="BI14" i="15" s="1"/>
  <c r="BI14" i="16" s="1"/>
  <c r="BI14" i="17" s="1"/>
  <c r="BI14" i="18" s="1"/>
  <c r="BI14" i="19" s="1"/>
  <c r="BI15" i="12"/>
  <c r="P71" i="13"/>
  <c r="P144" i="13" s="1"/>
  <c r="AH71" i="13"/>
  <c r="AH144" i="13" s="1"/>
  <c r="AZ71" i="13"/>
  <c r="AZ144" i="13"/>
  <c r="L4" i="13"/>
  <c r="L77" i="13" s="1"/>
  <c r="BF5" i="13"/>
  <c r="BF78" i="13" s="1"/>
  <c r="BE80" i="13"/>
  <c r="BK80" i="13"/>
  <c r="C144" i="13"/>
  <c r="B13" i="14"/>
  <c r="B86" i="14" s="1"/>
  <c r="AK13" i="14"/>
  <c r="B14" i="14"/>
  <c r="B87" i="14" s="1"/>
  <c r="AK14" i="14"/>
  <c r="AK15" i="14"/>
  <c r="P71" i="14"/>
  <c r="P144" i="14"/>
  <c r="AH71" i="14"/>
  <c r="AH144" i="14" s="1"/>
  <c r="AZ71" i="14"/>
  <c r="AZ144" i="14" s="1"/>
  <c r="L4" i="14"/>
  <c r="L77" i="14" s="1"/>
  <c r="BF5" i="14"/>
  <c r="BF78" i="14" s="1"/>
  <c r="L7" i="14"/>
  <c r="L80" i="14" s="1"/>
  <c r="BE80" i="14"/>
  <c r="BK80" i="14"/>
  <c r="L8" i="14"/>
  <c r="L81" i="14" s="1"/>
  <c r="L9" i="14"/>
  <c r="L82" i="14" s="1"/>
  <c r="C144" i="14"/>
  <c r="BH41" i="1"/>
  <c r="BI41" i="1"/>
  <c r="BJ41" i="1"/>
  <c r="BK41" i="1"/>
  <c r="BM41" i="1"/>
  <c r="BN41" i="1"/>
  <c r="BO41" i="1"/>
  <c r="BP41" i="1"/>
  <c r="AH144" i="12"/>
  <c r="AZ144" i="12"/>
  <c r="L7" i="12"/>
  <c r="L80" i="12" s="1"/>
  <c r="L8" i="12"/>
  <c r="L81" i="12" s="1"/>
  <c r="L9" i="12"/>
  <c r="L82" i="12" s="1"/>
  <c r="L4" i="12"/>
  <c r="L77" i="12" s="1"/>
  <c r="BF5" i="12"/>
  <c r="BF78" i="12" s="1"/>
  <c r="BK80" i="12"/>
  <c r="BE80" i="12"/>
  <c r="BF141" i="12"/>
  <c r="AW141" i="12"/>
  <c r="P144" i="12"/>
  <c r="C144" i="12"/>
  <c r="B14" i="12"/>
  <c r="B87" i="12" s="1"/>
  <c r="B13" i="12"/>
  <c r="B86" i="12" s="1"/>
  <c r="AK13" i="15"/>
  <c r="AK14" i="15"/>
  <c r="AK15" i="15"/>
  <c r="AZ71" i="15"/>
  <c r="AZ144" i="15" s="1"/>
  <c r="AH71" i="15"/>
  <c r="AH144" i="15" s="1"/>
  <c r="P71" i="15"/>
  <c r="P144" i="15" s="1"/>
  <c r="L7" i="15"/>
  <c r="L80" i="15" s="1"/>
  <c r="L8" i="15"/>
  <c r="L81" i="15" s="1"/>
  <c r="L9" i="15"/>
  <c r="L82" i="15" s="1"/>
  <c r="L4" i="15"/>
  <c r="L77" i="15" s="1"/>
  <c r="BF5" i="15"/>
  <c r="BF78" i="15" s="1"/>
  <c r="BK80" i="15"/>
  <c r="BE80" i="15"/>
  <c r="C144" i="15"/>
  <c r="B14" i="15"/>
  <c r="B87" i="15" s="1"/>
  <c r="B13" i="15"/>
  <c r="B86" i="15" s="1"/>
  <c r="AK13" i="16"/>
  <c r="AK14" i="16"/>
  <c r="AK15" i="16"/>
  <c r="AZ71" i="16"/>
  <c r="AZ144" i="16" s="1"/>
  <c r="AH71" i="16"/>
  <c r="AH144" i="16" s="1"/>
  <c r="P71" i="16"/>
  <c r="P144" i="16" s="1"/>
  <c r="L7" i="16"/>
  <c r="L80" i="16" s="1"/>
  <c r="L8" i="16"/>
  <c r="L81" i="16" s="1"/>
  <c r="L9" i="16"/>
  <c r="L82" i="16" s="1"/>
  <c r="L4" i="16"/>
  <c r="L77" i="16" s="1"/>
  <c r="BF5" i="16"/>
  <c r="BF78" i="16" s="1"/>
  <c r="BK80" i="16"/>
  <c r="BE80" i="16"/>
  <c r="C144" i="16"/>
  <c r="B14" i="16"/>
  <c r="B87" i="16" s="1"/>
  <c r="B13" i="16"/>
  <c r="B86" i="16" s="1"/>
  <c r="AK13" i="17"/>
  <c r="AK14" i="17"/>
  <c r="AK15" i="17"/>
  <c r="AZ71" i="17"/>
  <c r="AZ144" i="17"/>
  <c r="AH71" i="17"/>
  <c r="AH144" i="17" s="1"/>
  <c r="P71" i="17"/>
  <c r="P144" i="17" s="1"/>
  <c r="L7" i="17"/>
  <c r="L80" i="17" s="1"/>
  <c r="L8" i="17"/>
  <c r="L81" i="17" s="1"/>
  <c r="L9" i="17"/>
  <c r="L82" i="17" s="1"/>
  <c r="L4" i="17"/>
  <c r="L77" i="17" s="1"/>
  <c r="BF5" i="17"/>
  <c r="BF78" i="17" s="1"/>
  <c r="BK80" i="17"/>
  <c r="BE80" i="17"/>
  <c r="C144" i="17"/>
  <c r="B14" i="17"/>
  <c r="B87" i="17" s="1"/>
  <c r="B13" i="17"/>
  <c r="B86" i="17" s="1"/>
  <c r="AK13" i="18"/>
  <c r="AK14" i="18"/>
  <c r="AK15" i="18"/>
  <c r="AZ71" i="18"/>
  <c r="AZ144" i="18" s="1"/>
  <c r="AH71" i="18"/>
  <c r="AH144" i="18" s="1"/>
  <c r="P71" i="18"/>
  <c r="P144" i="18" s="1"/>
  <c r="L7" i="18"/>
  <c r="L80" i="18" s="1"/>
  <c r="L8" i="18"/>
  <c r="L81" i="18" s="1"/>
  <c r="L9" i="18"/>
  <c r="L82" i="18" s="1"/>
  <c r="L4" i="18"/>
  <c r="L77" i="18" s="1"/>
  <c r="BF5" i="18"/>
  <c r="BF78" i="18" s="1"/>
  <c r="BK80" i="18"/>
  <c r="BE80" i="18"/>
  <c r="C144" i="18"/>
  <c r="B14" i="18"/>
  <c r="B87" i="18" s="1"/>
  <c r="B13" i="18"/>
  <c r="B86" i="18" s="1"/>
  <c r="AC14" i="19"/>
  <c r="Y61" i="19" s="1"/>
  <c r="AC15" i="19"/>
  <c r="Y62" i="19" s="1"/>
  <c r="AC16" i="19"/>
  <c r="Y63" i="19" s="1"/>
  <c r="AC17" i="19"/>
  <c r="Y64" i="19" s="1"/>
  <c r="AC18" i="19"/>
  <c r="Y65" i="19" s="1"/>
  <c r="AC19" i="19"/>
  <c r="Y66" i="19" s="1"/>
  <c r="AC20" i="19"/>
  <c r="Y67" i="19" s="1"/>
  <c r="AC21" i="19"/>
  <c r="Y68" i="19" s="1"/>
  <c r="AC22" i="19"/>
  <c r="Y69" i="19" s="1"/>
  <c r="AC23" i="19"/>
  <c r="Y70" i="19" s="1"/>
  <c r="AC24" i="19"/>
  <c r="Y71" i="19" s="1"/>
  <c r="BB71" i="19" s="1"/>
  <c r="AC25" i="19"/>
  <c r="Y72" i="19" s="1"/>
  <c r="BB72" i="19" s="1"/>
  <c r="AC26" i="19"/>
  <c r="Y73" i="19" s="1"/>
  <c r="BB73" i="19" s="1"/>
  <c r="AC27" i="19"/>
  <c r="Y74" i="19" s="1"/>
  <c r="BB74" i="19" s="1"/>
  <c r="AC28" i="19"/>
  <c r="Y75" i="19" s="1"/>
  <c r="BB75" i="19" s="1"/>
  <c r="AC29" i="19"/>
  <c r="Y76" i="19" s="1"/>
  <c r="BB76" i="19" s="1"/>
  <c r="AC30" i="19"/>
  <c r="Y77" i="19" s="1"/>
  <c r="BB77" i="19" s="1"/>
  <c r="AC31" i="19"/>
  <c r="Y78" i="19" s="1"/>
  <c r="BB78" i="19" s="1"/>
  <c r="AC32" i="19"/>
  <c r="Y79" i="19" s="1"/>
  <c r="BB79" i="19" s="1"/>
  <c r="AC33" i="19"/>
  <c r="Y80" i="19" s="1"/>
  <c r="BB80" i="19" s="1"/>
  <c r="AC34" i="19"/>
  <c r="Y81" i="19" s="1"/>
  <c r="BB81" i="19" s="1"/>
  <c r="AC35" i="19"/>
  <c r="Y82" i="19" s="1"/>
  <c r="BB82" i="19" s="1"/>
  <c r="AC36" i="19"/>
  <c r="Y83" i="19" s="1"/>
  <c r="BB83" i="19" s="1"/>
  <c r="AC37" i="19"/>
  <c r="Y84" i="19" s="1"/>
  <c r="BB84" i="19" s="1"/>
  <c r="AC38" i="19"/>
  <c r="Y85" i="19" s="1"/>
  <c r="BB85" i="19" s="1"/>
  <c r="AE38" i="19"/>
  <c r="E85" i="19" s="1"/>
  <c r="AF85" i="19" s="1"/>
  <c r="BI85" i="19" s="1"/>
  <c r="AC39" i="19"/>
  <c r="Y86" i="19" s="1"/>
  <c r="BB86" i="19" s="1"/>
  <c r="AE39" i="19"/>
  <c r="E86" i="19" s="1"/>
  <c r="AF86" i="19" s="1"/>
  <c r="BI86" i="19" s="1"/>
  <c r="AC40" i="19"/>
  <c r="Y87" i="19" s="1"/>
  <c r="BB87" i="19" s="1"/>
  <c r="AE40" i="19"/>
  <c r="E87" i="19" s="1"/>
  <c r="AF87" i="19" s="1"/>
  <c r="BI87" i="19" s="1"/>
  <c r="AC41" i="19"/>
  <c r="Y88" i="19" s="1"/>
  <c r="BB88" i="19" s="1"/>
  <c r="AE41" i="19"/>
  <c r="E88" i="19" s="1"/>
  <c r="AF88" i="19" s="1"/>
  <c r="BI88" i="19" s="1"/>
  <c r="AC13" i="19"/>
  <c r="Y60" i="19" s="1"/>
  <c r="AK13" i="19"/>
  <c r="AK14" i="19"/>
  <c r="AK17" i="19"/>
  <c r="AK19" i="19"/>
  <c r="AK24" i="19"/>
  <c r="AK23" i="19"/>
  <c r="AK25" i="19"/>
  <c r="AK15" i="19"/>
  <c r="AK16" i="19"/>
  <c r="AK18" i="19"/>
  <c r="AK20" i="19"/>
  <c r="AK21" i="19"/>
  <c r="AK22" i="19"/>
  <c r="AK26" i="19"/>
  <c r="AK27" i="19"/>
  <c r="AK28" i="19"/>
  <c r="AK29" i="19"/>
  <c r="AK30" i="19"/>
  <c r="AK31" i="19"/>
  <c r="BA31" i="19" s="1"/>
  <c r="AK32" i="19"/>
  <c r="BA32" i="19" s="1"/>
  <c r="AK33" i="19"/>
  <c r="BA33" i="19" s="1"/>
  <c r="AK34" i="19"/>
  <c r="BA34" i="19" s="1"/>
  <c r="AK35" i="19"/>
  <c r="BA35" i="19" s="1"/>
  <c r="AK36" i="19"/>
  <c r="BA36" i="19" s="1"/>
  <c r="AK37" i="19"/>
  <c r="BA37" i="19" s="1"/>
  <c r="AK38" i="19"/>
  <c r="BA38" i="19" s="1"/>
  <c r="AK39" i="19"/>
  <c r="BA39" i="19" s="1"/>
  <c r="AK40" i="19"/>
  <c r="BA40" i="19" s="1"/>
  <c r="AK41" i="19"/>
  <c r="BA41" i="19" s="1"/>
  <c r="BI31" i="19"/>
  <c r="BI32" i="19"/>
  <c r="BI33" i="19"/>
  <c r="BI34" i="19"/>
  <c r="BI35" i="19"/>
  <c r="BI36" i="19"/>
  <c r="BI37" i="19"/>
  <c r="BI38" i="19"/>
  <c r="BI39" i="19"/>
  <c r="BI40" i="19"/>
  <c r="BI41" i="19"/>
  <c r="AZ45" i="19"/>
  <c r="AH45" i="19"/>
  <c r="AH92" i="19" s="1"/>
  <c r="P45" i="19"/>
  <c r="P92" i="19" s="1"/>
  <c r="AZ92" i="19"/>
  <c r="L7" i="19"/>
  <c r="L54" i="19" s="1"/>
  <c r="L8" i="19"/>
  <c r="L55" i="19" s="1"/>
  <c r="L9" i="19"/>
  <c r="L56" i="19" s="1"/>
  <c r="L4" i="19"/>
  <c r="L51" i="19" s="1"/>
  <c r="E22" i="19"/>
  <c r="E24" i="19"/>
  <c r="E30" i="19"/>
  <c r="E31" i="19"/>
  <c r="E32" i="19"/>
  <c r="E34" i="19"/>
  <c r="E36" i="19"/>
  <c r="E37" i="19"/>
  <c r="E38" i="19"/>
  <c r="E39" i="19"/>
  <c r="E40" i="19"/>
  <c r="E41" i="19"/>
  <c r="BF5" i="19"/>
  <c r="BF52" i="19" s="1"/>
  <c r="BK54" i="19"/>
  <c r="BE54" i="19"/>
  <c r="BF89" i="19"/>
  <c r="AW89" i="19"/>
  <c r="AC89" i="19"/>
  <c r="T89" i="19"/>
  <c r="C92" i="19"/>
  <c r="B14" i="19"/>
  <c r="B61" i="19" s="1"/>
  <c r="B18" i="19"/>
  <c r="B65" i="19" s="1"/>
  <c r="B19" i="19"/>
  <c r="B66" i="19" s="1"/>
  <c r="B20" i="19"/>
  <c r="B67" i="19" s="1"/>
  <c r="B21" i="19"/>
  <c r="B68" i="19" s="1"/>
  <c r="B23" i="19"/>
  <c r="B70" i="19" s="1"/>
  <c r="B24" i="19"/>
  <c r="B71" i="19" s="1"/>
  <c r="B26" i="19"/>
  <c r="B73" i="19" s="1"/>
  <c r="B30" i="19"/>
  <c r="B77" i="19" s="1"/>
  <c r="B31" i="19"/>
  <c r="B78" i="19" s="1"/>
  <c r="B32" i="19"/>
  <c r="B79" i="19" s="1"/>
  <c r="B33" i="19"/>
  <c r="B80" i="19" s="1"/>
  <c r="B35" i="19"/>
  <c r="B82" i="19" s="1"/>
  <c r="B36" i="19"/>
  <c r="B83" i="19" s="1"/>
  <c r="B37" i="19"/>
  <c r="B84" i="19" s="1"/>
  <c r="B38" i="19"/>
  <c r="B85" i="19" s="1"/>
  <c r="B39" i="19"/>
  <c r="B86" i="19" s="1"/>
  <c r="B40" i="19"/>
  <c r="B87" i="19" s="1"/>
  <c r="B41" i="19"/>
  <c r="B88" i="19" s="1"/>
  <c r="B13" i="19"/>
  <c r="B60" i="19" s="1"/>
  <c r="AE52" i="13"/>
  <c r="E125" i="13" s="1"/>
  <c r="AF125" i="13" s="1"/>
  <c r="AE52" i="12"/>
  <c r="E125" i="12" s="1"/>
  <c r="AE52" i="18"/>
  <c r="E125" i="18" s="1"/>
  <c r="AF125" i="18" s="1"/>
  <c r="AE52" i="16"/>
  <c r="E125" i="16" s="1"/>
  <c r="AF125" i="16" s="1"/>
  <c r="AE52" i="17"/>
  <c r="E125" i="17" s="1"/>
  <c r="AF125" i="17" s="1"/>
  <c r="AE52" i="15"/>
  <c r="AE52" i="14"/>
  <c r="E125" i="14" s="1"/>
  <c r="AE61" i="13"/>
  <c r="E134" i="13" s="1"/>
  <c r="AF134" i="13" s="1"/>
  <c r="AE61" i="12"/>
  <c r="E134" i="12" s="1"/>
  <c r="AF134" i="12" s="1"/>
  <c r="AE61" i="17"/>
  <c r="E134" i="17" s="1"/>
  <c r="AF134" i="17" s="1"/>
  <c r="AE61" i="18"/>
  <c r="E134" i="18" s="1"/>
  <c r="AF134" i="18" s="1"/>
  <c r="AE61" i="16"/>
  <c r="E134" i="16" s="1"/>
  <c r="AF134" i="16" s="1"/>
  <c r="AE61" i="14"/>
  <c r="E134" i="14" s="1"/>
  <c r="AE61" i="15"/>
  <c r="BI15" i="13"/>
  <c r="BI15" i="14" s="1"/>
  <c r="BI15" i="15" s="1"/>
  <c r="BI15" i="16" s="1"/>
  <c r="BI15" i="17" s="1"/>
  <c r="BI15" i="18" s="1"/>
  <c r="BI15" i="19" s="1"/>
  <c r="AS31" i="12"/>
  <c r="BI31" i="12"/>
  <c r="BI31" i="13" s="1"/>
  <c r="BI31" i="14" s="1"/>
  <c r="BI31" i="15" s="1"/>
  <c r="BI31" i="16" s="1"/>
  <c r="BI31" i="17" s="1"/>
  <c r="BI31" i="18" s="1"/>
  <c r="AS51" i="13"/>
  <c r="BI51" i="13" s="1"/>
  <c r="BI51" i="14" s="1"/>
  <c r="BI51" i="15" s="1"/>
  <c r="BI51" i="16" s="1"/>
  <c r="BI51" i="17" s="1"/>
  <c r="BI51" i="18" s="1"/>
  <c r="AS57" i="12"/>
  <c r="AS58" i="12" s="1"/>
  <c r="AE39" i="17"/>
  <c r="E112" i="17" s="1"/>
  <c r="AF112" i="17" s="1"/>
  <c r="AE39" i="16"/>
  <c r="E112" i="16" s="1"/>
  <c r="AF112" i="16" s="1"/>
  <c r="AE39" i="15"/>
  <c r="AE39" i="13"/>
  <c r="E112" i="13" s="1"/>
  <c r="AF112" i="13" s="1"/>
  <c r="AE39" i="12"/>
  <c r="E112" i="12" s="1"/>
  <c r="AE39" i="18"/>
  <c r="E112" i="18" s="1"/>
  <c r="AF112" i="18" s="1"/>
  <c r="AE39" i="14"/>
  <c r="E112" i="14" s="1"/>
  <c r="AE37" i="19"/>
  <c r="E84" i="19" s="1"/>
  <c r="AF84" i="19" s="1"/>
  <c r="BI84" i="19" s="1"/>
  <c r="AE38" i="13"/>
  <c r="E111" i="13" s="1"/>
  <c r="AF111" i="13" s="1"/>
  <c r="AE38" i="16"/>
  <c r="E111" i="16" s="1"/>
  <c r="AF111" i="16" s="1"/>
  <c r="AE38" i="14"/>
  <c r="E111" i="14" s="1"/>
  <c r="AE38" i="12"/>
  <c r="E111" i="12" s="1"/>
  <c r="AE38" i="18"/>
  <c r="E111" i="18" s="1"/>
  <c r="AF111" i="18" s="1"/>
  <c r="AE38" i="17"/>
  <c r="E111" i="17" s="1"/>
  <c r="AF111" i="17" s="1"/>
  <c r="AE38" i="15"/>
  <c r="AE25" i="13"/>
  <c r="E98" i="13" s="1"/>
  <c r="AF98" i="13" s="1"/>
  <c r="AE36" i="13"/>
  <c r="E109" i="13" s="1"/>
  <c r="AF109" i="13" s="1"/>
  <c r="AE36" i="17"/>
  <c r="E109" i="17" s="1"/>
  <c r="AF109" i="17" s="1"/>
  <c r="AE36" i="19"/>
  <c r="E83" i="19" s="1"/>
  <c r="AF83" i="19" s="1"/>
  <c r="BI83" i="19" s="1"/>
  <c r="AE36" i="18"/>
  <c r="E109" i="18" s="1"/>
  <c r="AF109" i="18" s="1"/>
  <c r="AE36" i="14"/>
  <c r="E109" i="14" s="1"/>
  <c r="AE36" i="15"/>
  <c r="AE36" i="12"/>
  <c r="E109" i="12" s="1"/>
  <c r="AE36" i="16"/>
  <c r="E109" i="16" s="1"/>
  <c r="AF109" i="16" s="1"/>
  <c r="AE37" i="18"/>
  <c r="E110" i="18" s="1"/>
  <c r="AF110" i="18" s="1"/>
  <c r="AE37" i="14"/>
  <c r="E110" i="14" s="1"/>
  <c r="AE37" i="12"/>
  <c r="E110" i="12" s="1"/>
  <c r="BI110" i="12" s="1"/>
  <c r="AE37" i="17"/>
  <c r="E110" i="17" s="1"/>
  <c r="AF110" i="17" s="1"/>
  <c r="AE37" i="16"/>
  <c r="E110" i="16" s="1"/>
  <c r="AF110" i="16" s="1"/>
  <c r="AE37" i="13"/>
  <c r="E110" i="13" s="1"/>
  <c r="AF110" i="13" s="1"/>
  <c r="AE37" i="15"/>
  <c r="BA52" i="13"/>
  <c r="BI134" i="12"/>
  <c r="AF118" i="12"/>
  <c r="AE32" i="15"/>
  <c r="AE32" i="13"/>
  <c r="E105" i="13" s="1"/>
  <c r="AF105" i="13" s="1"/>
  <c r="AE32" i="17"/>
  <c r="E105" i="17" s="1"/>
  <c r="AF105" i="17" s="1"/>
  <c r="AE32" i="14"/>
  <c r="E105" i="14" s="1"/>
  <c r="AE32" i="18"/>
  <c r="E105" i="18" s="1"/>
  <c r="AF105" i="18" s="1"/>
  <c r="AE32" i="19"/>
  <c r="E79" i="19" s="1"/>
  <c r="AF79" i="19" s="1"/>
  <c r="BI79" i="19" s="1"/>
  <c r="AE32" i="12"/>
  <c r="E105" i="12" s="1"/>
  <c r="BI105" i="12" s="1"/>
  <c r="AE32" i="16"/>
  <c r="E105" i="16" s="1"/>
  <c r="AF105" i="16" s="1"/>
  <c r="AE29" i="16"/>
  <c r="E102" i="16" s="1"/>
  <c r="AF102" i="16" s="1"/>
  <c r="AE29" i="17"/>
  <c r="E102" i="17" s="1"/>
  <c r="AF102" i="17" s="1"/>
  <c r="AE31" i="13"/>
  <c r="E104" i="13" s="1"/>
  <c r="AF104" i="13" s="1"/>
  <c r="AE31" i="15"/>
  <c r="AE31" i="18"/>
  <c r="E104" i="18" s="1"/>
  <c r="AF104" i="18" s="1"/>
  <c r="AE31" i="16"/>
  <c r="E104" i="16" s="1"/>
  <c r="AF104" i="16" s="1"/>
  <c r="AE31" i="19"/>
  <c r="E78" i="19" s="1"/>
  <c r="AF78" i="19" s="1"/>
  <c r="BI78" i="19" s="1"/>
  <c r="AE31" i="12"/>
  <c r="E104" i="12" s="1"/>
  <c r="AF104" i="12" s="1"/>
  <c r="AE31" i="17"/>
  <c r="E104" i="17" s="1"/>
  <c r="AF104" i="17" s="1"/>
  <c r="AE23" i="17"/>
  <c r="E96" i="17" s="1"/>
  <c r="AF96" i="17" s="1"/>
  <c r="AE23" i="12"/>
  <c r="E96" i="12" s="1"/>
  <c r="BI96" i="12" s="1"/>
  <c r="AE30" i="14"/>
  <c r="E103" i="14" s="1"/>
  <c r="AE26" i="15"/>
  <c r="E99" i="15" s="1"/>
  <c r="AF99" i="15" s="1"/>
  <c r="AE25" i="17"/>
  <c r="E98" i="17" s="1"/>
  <c r="AF98" i="17" s="1"/>
  <c r="AE25" i="12"/>
  <c r="E98" i="12" s="1"/>
  <c r="BI98" i="12" s="1"/>
  <c r="AE25" i="14"/>
  <c r="E98" i="14" s="1"/>
  <c r="AF98" i="14" s="1"/>
  <c r="AE25" i="18"/>
  <c r="E98" i="18" s="1"/>
  <c r="AF98" i="18" s="1"/>
  <c r="AE25" i="16"/>
  <c r="E98" i="16" s="1"/>
  <c r="AF98" i="16" s="1"/>
  <c r="AE30" i="15"/>
  <c r="E26" i="19"/>
  <c r="E26" i="12"/>
  <c r="E26" i="15"/>
  <c r="E26" i="16"/>
  <c r="E26" i="18"/>
  <c r="E26" i="13"/>
  <c r="AE23" i="13"/>
  <c r="E96" i="13" s="1"/>
  <c r="AF96" i="13" s="1"/>
  <c r="AE25" i="19"/>
  <c r="E72" i="19" s="1"/>
  <c r="AF72" i="19" s="1"/>
  <c r="BI72" i="19" s="1"/>
  <c r="AE25" i="15"/>
  <c r="E98" i="15" s="1"/>
  <c r="AF98" i="15" s="1"/>
  <c r="E25" i="13"/>
  <c r="E25" i="17"/>
  <c r="E25" i="19"/>
  <c r="AE33" i="17"/>
  <c r="E106" i="17" s="1"/>
  <c r="AF106" i="17" s="1"/>
  <c r="AE34" i="15"/>
  <c r="AE34" i="17"/>
  <c r="E107" i="17" s="1"/>
  <c r="AF107" i="17" s="1"/>
  <c r="AE34" i="12"/>
  <c r="E107" i="12" s="1"/>
  <c r="AF107" i="12" s="1"/>
  <c r="AE34" i="18"/>
  <c r="E107" i="18" s="1"/>
  <c r="AF107" i="18" s="1"/>
  <c r="AE34" i="13"/>
  <c r="E107" i="13" s="1"/>
  <c r="AF107" i="13" s="1"/>
  <c r="AE35" i="15"/>
  <c r="AE35" i="12"/>
  <c r="E108" i="12" s="1"/>
  <c r="AF108" i="12" s="1"/>
  <c r="AE35" i="19"/>
  <c r="E82" i="19" s="1"/>
  <c r="AF82" i="19" s="1"/>
  <c r="BI82" i="19" s="1"/>
  <c r="AE35" i="18"/>
  <c r="E108" i="18" s="1"/>
  <c r="AF108" i="18" s="1"/>
  <c r="AE35" i="17"/>
  <c r="E108" i="17" s="1"/>
  <c r="AF108" i="17" s="1"/>
  <c r="AE34" i="14"/>
  <c r="E107" i="14" s="1"/>
  <c r="AE34" i="16"/>
  <c r="E107" i="16" s="1"/>
  <c r="AF107" i="16" s="1"/>
  <c r="AE34" i="19"/>
  <c r="E81" i="19" s="1"/>
  <c r="AF81" i="19" s="1"/>
  <c r="BI81" i="19" s="1"/>
  <c r="AE33" i="16"/>
  <c r="E106" i="16" s="1"/>
  <c r="AF106" i="16" s="1"/>
  <c r="AE23" i="18"/>
  <c r="E96" i="18" s="1"/>
  <c r="AF96" i="18" s="1"/>
  <c r="AE23" i="15"/>
  <c r="E96" i="15" s="1"/>
  <c r="AF96" i="15" s="1"/>
  <c r="AE30" i="16"/>
  <c r="E103" i="16" s="1"/>
  <c r="AF103" i="16" s="1"/>
  <c r="AE30" i="17"/>
  <c r="E103" i="17" s="1"/>
  <c r="AF103" i="17" s="1"/>
  <c r="AE30" i="12"/>
  <c r="E103" i="12" s="1"/>
  <c r="AF103" i="12" s="1"/>
  <c r="AE30" i="18"/>
  <c r="E103" i="18" s="1"/>
  <c r="AF103" i="18" s="1"/>
  <c r="AE24" i="19"/>
  <c r="E71" i="19" s="1"/>
  <c r="AF71" i="19" s="1"/>
  <c r="BI71" i="19" s="1"/>
  <c r="AE24" i="14"/>
  <c r="E97" i="14" s="1"/>
  <c r="AF97" i="14" s="1"/>
  <c r="AE24" i="13"/>
  <c r="E97" i="13" s="1"/>
  <c r="AF97" i="13" s="1"/>
  <c r="AE24" i="18"/>
  <c r="E97" i="18" s="1"/>
  <c r="AF97" i="18" s="1"/>
  <c r="AE24" i="17"/>
  <c r="E97" i="17" s="1"/>
  <c r="AF97" i="17" s="1"/>
  <c r="AE24" i="16"/>
  <c r="E97" i="16" s="1"/>
  <c r="AF97" i="16" s="1"/>
  <c r="AE24" i="12"/>
  <c r="E97" i="12" s="1"/>
  <c r="AE24" i="15"/>
  <c r="E97" i="15" s="1"/>
  <c r="AF97" i="15" s="1"/>
  <c r="AE22" i="19"/>
  <c r="E69" i="19" s="1"/>
  <c r="AF69" i="19" s="1"/>
  <c r="AE22" i="13"/>
  <c r="E95" i="13" s="1"/>
  <c r="AF95" i="13" s="1"/>
  <c r="AE22" i="16"/>
  <c r="E95" i="16" s="1"/>
  <c r="AF95" i="16" s="1"/>
  <c r="AE22" i="18"/>
  <c r="E95" i="18" s="1"/>
  <c r="AF95" i="18" s="1"/>
  <c r="AE22" i="15"/>
  <c r="E95" i="15" s="1"/>
  <c r="AF95" i="15" s="1"/>
  <c r="AE22" i="17"/>
  <c r="E95" i="17" s="1"/>
  <c r="AF95" i="17" s="1"/>
  <c r="AE22" i="12"/>
  <c r="E95" i="12" s="1"/>
  <c r="BI95" i="12" s="1"/>
  <c r="AE22" i="14"/>
  <c r="E95" i="14" s="1"/>
  <c r="AF95" i="14" s="1"/>
  <c r="AE30" i="19"/>
  <c r="E77" i="19" s="1"/>
  <c r="AF77" i="19" s="1"/>
  <c r="BI77" i="19" s="1"/>
  <c r="AE30" i="13"/>
  <c r="E103" i="13" s="1"/>
  <c r="AF103" i="13" s="1"/>
  <c r="AE27" i="13"/>
  <c r="E100" i="13" s="1"/>
  <c r="AF100" i="13" s="1"/>
  <c r="AE27" i="16"/>
  <c r="E100" i="16" s="1"/>
  <c r="AF100" i="16" s="1"/>
  <c r="AE27" i="14"/>
  <c r="E100" i="14" s="1"/>
  <c r="AE27" i="19"/>
  <c r="E74" i="19" s="1"/>
  <c r="AF74" i="19" s="1"/>
  <c r="BI74" i="19" s="1"/>
  <c r="AE27" i="12"/>
  <c r="E100" i="12" s="1"/>
  <c r="AE27" i="18"/>
  <c r="E100" i="18" s="1"/>
  <c r="AF100" i="18" s="1"/>
  <c r="AE27" i="17"/>
  <c r="E100" i="17" s="1"/>
  <c r="AF100" i="17" s="1"/>
  <c r="AE27" i="15"/>
  <c r="AE26" i="18"/>
  <c r="E99" i="18" s="1"/>
  <c r="AF99" i="18" s="1"/>
  <c r="AE26" i="12"/>
  <c r="E99" i="12" s="1"/>
  <c r="BI99" i="12" s="1"/>
  <c r="AE23" i="16"/>
  <c r="E96" i="16" s="1"/>
  <c r="AF96" i="16" s="1"/>
  <c r="AE29" i="18"/>
  <c r="E102" i="18" s="1"/>
  <c r="AF102" i="18" s="1"/>
  <c r="AE29" i="15"/>
  <c r="AE29" i="19"/>
  <c r="E76" i="19" s="1"/>
  <c r="AF76" i="19" s="1"/>
  <c r="BI76" i="19" s="1"/>
  <c r="B29" i="19"/>
  <c r="B76" i="19" s="1"/>
  <c r="B25" i="12"/>
  <c r="B98" i="12" s="1"/>
  <c r="B34" i="12"/>
  <c r="B107" i="12" s="1"/>
  <c r="E33" i="13"/>
  <c r="B16" i="13"/>
  <c r="B89" i="13" s="1"/>
  <c r="B29" i="14"/>
  <c r="B102" i="14" s="1"/>
  <c r="E33" i="15"/>
  <c r="B25" i="15"/>
  <c r="B98" i="15" s="1"/>
  <c r="B20" i="15"/>
  <c r="B93" i="15" s="1"/>
  <c r="B16" i="15"/>
  <c r="B89" i="15" s="1"/>
  <c r="B20" i="16"/>
  <c r="B93" i="16" s="1"/>
  <c r="B34" i="16"/>
  <c r="B107" i="16" s="1"/>
  <c r="E24" i="17"/>
  <c r="B20" i="17"/>
  <c r="B93" i="17" s="1"/>
  <c r="B16" i="17"/>
  <c r="B89" i="17" s="1"/>
  <c r="B29" i="17"/>
  <c r="B102" i="17" s="1"/>
  <c r="B25" i="17"/>
  <c r="B98" i="17" s="1"/>
  <c r="B29" i="18"/>
  <c r="B102" i="18" s="1"/>
  <c r="E33" i="18"/>
  <c r="AE26" i="16"/>
  <c r="E99" i="16" s="1"/>
  <c r="AF99" i="16" s="1"/>
  <c r="AE26" i="13"/>
  <c r="E99" i="13" s="1"/>
  <c r="AF99" i="13" s="1"/>
  <c r="AE26" i="14"/>
  <c r="E99" i="14" s="1"/>
  <c r="AE26" i="19"/>
  <c r="E73" i="19" s="1"/>
  <c r="AF73" i="19" s="1"/>
  <c r="BI73" i="19" s="1"/>
  <c r="AE29" i="13"/>
  <c r="E102" i="13" s="1"/>
  <c r="AF102" i="13" s="1"/>
  <c r="B34" i="19"/>
  <c r="B81" i="19" s="1"/>
  <c r="B22" i="19"/>
  <c r="B69" i="19" s="1"/>
  <c r="E33" i="19"/>
  <c r="E33" i="12"/>
  <c r="E24" i="13"/>
  <c r="B20" i="13"/>
  <c r="B93" i="13" s="1"/>
  <c r="E24" i="14"/>
  <c r="E33" i="14"/>
  <c r="B16" i="14"/>
  <c r="B89" i="14" s="1"/>
  <c r="B25" i="16"/>
  <c r="B98" i="16" s="1"/>
  <c r="B16" i="18"/>
  <c r="B89" i="18" s="1"/>
  <c r="AE29" i="12"/>
  <c r="E102" i="12" s="1"/>
  <c r="B25" i="19"/>
  <c r="B72" i="19" s="1"/>
  <c r="B16" i="19"/>
  <c r="B63" i="19" s="1"/>
  <c r="B25" i="13"/>
  <c r="B98" i="13" s="1"/>
  <c r="B20" i="14"/>
  <c r="B93" i="14" s="1"/>
  <c r="AE35" i="14"/>
  <c r="E108" i="14" s="1"/>
  <c r="AE35" i="13"/>
  <c r="E108" i="13" s="1"/>
  <c r="AF108" i="13" s="1"/>
  <c r="AE35" i="16"/>
  <c r="E108" i="16" s="1"/>
  <c r="AF108" i="16" s="1"/>
  <c r="AE33" i="19"/>
  <c r="E80" i="19" s="1"/>
  <c r="AF80" i="19" s="1"/>
  <c r="BI80" i="19" s="1"/>
  <c r="AE33" i="15"/>
  <c r="AE33" i="12"/>
  <c r="E106" i="12" s="1"/>
  <c r="AF106" i="12" s="1"/>
  <c r="AE33" i="18"/>
  <c r="E106" i="18" s="1"/>
  <c r="AF106" i="18" s="1"/>
  <c r="AE33" i="13"/>
  <c r="E106" i="13" s="1"/>
  <c r="AF106" i="13" s="1"/>
  <c r="AE33" i="14"/>
  <c r="E106" i="14" s="1"/>
  <c r="E29" i="15"/>
  <c r="E29" i="14"/>
  <c r="E29" i="16"/>
  <c r="E29" i="13"/>
  <c r="E29" i="17"/>
  <c r="E29" i="12"/>
  <c r="E29" i="19"/>
  <c r="E30" i="18"/>
  <c r="E30" i="15"/>
  <c r="E30" i="14"/>
  <c r="E30" i="16"/>
  <c r="E30" i="13"/>
  <c r="B31" i="17"/>
  <c r="B104" i="17" s="1"/>
  <c r="B31" i="14"/>
  <c r="B104" i="14" s="1"/>
  <c r="B31" i="15"/>
  <c r="B104" i="15" s="1"/>
  <c r="B31" i="12"/>
  <c r="B104" i="12" s="1"/>
  <c r="B31" i="16"/>
  <c r="B104" i="16" s="1"/>
  <c r="B31" i="13"/>
  <c r="B104" i="13" s="1"/>
  <c r="B22" i="17"/>
  <c r="B95" i="17" s="1"/>
  <c r="B22" i="16"/>
  <c r="B95" i="16" s="1"/>
  <c r="B22" i="13"/>
  <c r="B95" i="13" s="1"/>
  <c r="B22" i="15"/>
  <c r="B95" i="15" s="1"/>
  <c r="B22" i="14"/>
  <c r="B95" i="14" s="1"/>
  <c r="B26" i="17"/>
  <c r="B99" i="17" s="1"/>
  <c r="B26" i="16"/>
  <c r="B99" i="16" s="1"/>
  <c r="B26" i="13"/>
  <c r="B99" i="13" s="1"/>
  <c r="B26" i="15"/>
  <c r="B99" i="15" s="1"/>
  <c r="B26" i="14"/>
  <c r="B99" i="14" s="1"/>
  <c r="B21" i="14"/>
  <c r="B94" i="14" s="1"/>
  <c r="B21" i="18"/>
  <c r="B94" i="18" s="1"/>
  <c r="B21" i="12"/>
  <c r="B94" i="12" s="1"/>
  <c r="B21" i="17"/>
  <c r="B94" i="17" s="1"/>
  <c r="B21" i="16"/>
  <c r="B94" i="16" s="1"/>
  <c r="B21" i="13"/>
  <c r="B94" i="13" s="1"/>
  <c r="B17" i="18"/>
  <c r="B90" i="18" s="1"/>
  <c r="B17" i="12"/>
  <c r="B90" i="12" s="1"/>
  <c r="B17" i="17"/>
  <c r="B90" i="17" s="1"/>
  <c r="B17" i="16"/>
  <c r="B90" i="16" s="1"/>
  <c r="B17" i="14"/>
  <c r="B90" i="14" s="1"/>
  <c r="B17" i="13"/>
  <c r="B90" i="13" s="1"/>
  <c r="B17" i="19"/>
  <c r="B64" i="19" s="1"/>
  <c r="E26" i="17"/>
  <c r="E26" i="14"/>
  <c r="E23" i="16"/>
  <c r="E23" i="17"/>
  <c r="E23" i="13"/>
  <c r="E23" i="18"/>
  <c r="E23" i="14"/>
  <c r="E23" i="12"/>
  <c r="E23" i="19"/>
  <c r="AE23" i="19"/>
  <c r="E70" i="19" s="1"/>
  <c r="AF70" i="19" s="1"/>
  <c r="AE23" i="14"/>
  <c r="E96" i="14" s="1"/>
  <c r="AF96" i="14" s="1"/>
  <c r="B15" i="15"/>
  <c r="B88" i="15" s="1"/>
  <c r="B15" i="18"/>
  <c r="B88" i="18" s="1"/>
  <c r="B15" i="12"/>
  <c r="B88" i="12" s="1"/>
  <c r="B15" i="19"/>
  <c r="B62" i="19" s="1"/>
  <c r="B15" i="16"/>
  <c r="B88" i="16" s="1"/>
  <c r="AT6" i="13"/>
  <c r="AT79" i="13" s="1"/>
  <c r="AT6" i="19"/>
  <c r="AT53" i="19" s="1"/>
  <c r="AT6" i="18"/>
  <c r="AT79" i="18" s="1"/>
  <c r="AT6" i="15"/>
  <c r="AT79" i="15" s="1"/>
  <c r="AT6" i="12"/>
  <c r="AT79" i="12" s="1"/>
  <c r="AT6" i="17"/>
  <c r="AT79" i="17" s="1"/>
  <c r="AT6" i="14"/>
  <c r="AT79" i="14" s="1"/>
  <c r="AT6" i="16"/>
  <c r="AT79" i="16" s="1"/>
  <c r="F25" i="22"/>
  <c r="I26" i="22"/>
  <c r="AF124" i="13"/>
  <c r="E20" i="15"/>
  <c r="E16" i="18"/>
  <c r="E15" i="13"/>
  <c r="AK20" i="12"/>
  <c r="BA20" i="12" s="1"/>
  <c r="E35" i="14"/>
  <c r="E20" i="12"/>
  <c r="AE28" i="18"/>
  <c r="E101" i="18" s="1"/>
  <c r="AF101" i="18" s="1"/>
  <c r="E20" i="19"/>
  <c r="B28" i="13"/>
  <c r="B101" i="13" s="1"/>
  <c r="E16" i="12"/>
  <c r="AF116" i="12" l="1"/>
  <c r="BB106" i="15"/>
  <c r="BQ67" i="12"/>
  <c r="BI134" i="13"/>
  <c r="BI134" i="14" s="1"/>
  <c r="BI134" i="15" s="1"/>
  <c r="BA58" i="14"/>
  <c r="BI119" i="12"/>
  <c r="BI140" i="12"/>
  <c r="BB102" i="15"/>
  <c r="BB102" i="16" s="1"/>
  <c r="BB102" i="17" s="1"/>
  <c r="BB102" i="18" s="1"/>
  <c r="BI122" i="12"/>
  <c r="AF139" i="12"/>
  <c r="AF135" i="12"/>
  <c r="BA47" i="14"/>
  <c r="BA45" i="13"/>
  <c r="BA55" i="13"/>
  <c r="BB131" i="16"/>
  <c r="BB131" i="17" s="1"/>
  <c r="BI132" i="12"/>
  <c r="BA58" i="15"/>
  <c r="BA58" i="16" s="1"/>
  <c r="BA58" i="17" s="1"/>
  <c r="BA58" i="18" s="1"/>
  <c r="BB121" i="16"/>
  <c r="BB127" i="16"/>
  <c r="BB127" i="17" s="1"/>
  <c r="BB127" i="18" s="1"/>
  <c r="BA54" i="13"/>
  <c r="BA54" i="14" s="1"/>
  <c r="BB116" i="16"/>
  <c r="BB116" i="17" s="1"/>
  <c r="BA48" i="14"/>
  <c r="BA48" i="15" s="1"/>
  <c r="BA48" i="16" s="1"/>
  <c r="BA48" i="17" s="1"/>
  <c r="BA48" i="18" s="1"/>
  <c r="BI113" i="12"/>
  <c r="BB109" i="16"/>
  <c r="BB109" i="17" s="1"/>
  <c r="BB109" i="18" s="1"/>
  <c r="BB111" i="15"/>
  <c r="BB137" i="16"/>
  <c r="BB130" i="15"/>
  <c r="BA44" i="13"/>
  <c r="BA44" i="14" s="1"/>
  <c r="BA61" i="13"/>
  <c r="BA61" i="14" s="1"/>
  <c r="BA57" i="13"/>
  <c r="BA57" i="14" s="1"/>
  <c r="BB119" i="16"/>
  <c r="BB125" i="16"/>
  <c r="BB125" i="17" s="1"/>
  <c r="BA52" i="14"/>
  <c r="BA52" i="15" s="1"/>
  <c r="BA52" i="16" s="1"/>
  <c r="BA52" i="17" s="1"/>
  <c r="BA52" i="18" s="1"/>
  <c r="BA53" i="13"/>
  <c r="BA53" i="14" s="1"/>
  <c r="BA53" i="15" s="1"/>
  <c r="BA53" i="16" s="1"/>
  <c r="BA53" i="17" s="1"/>
  <c r="BA53" i="18" s="1"/>
  <c r="BA20" i="13"/>
  <c r="BA20" i="14" s="1"/>
  <c r="BA22" i="13"/>
  <c r="BA22" i="14" s="1"/>
  <c r="BA22" i="15" s="1"/>
  <c r="BA22" i="16" s="1"/>
  <c r="BA22" i="17" s="1"/>
  <c r="BA22" i="18" s="1"/>
  <c r="BA22" i="19" s="1"/>
  <c r="BI118" i="13"/>
  <c r="BI118" i="14" s="1"/>
  <c r="BI118" i="15" s="1"/>
  <c r="AF127" i="12"/>
  <c r="BI127" i="12"/>
  <c r="BB131" i="18"/>
  <c r="BI114" i="12"/>
  <c r="AF137" i="12"/>
  <c r="BB113" i="15"/>
  <c r="BB128" i="15"/>
  <c r="BI120" i="13"/>
  <c r="BI120" i="14" s="1"/>
  <c r="BI120" i="15" s="1"/>
  <c r="BB115" i="16"/>
  <c r="BA20" i="15"/>
  <c r="BI108" i="12"/>
  <c r="AF124" i="12"/>
  <c r="BB112" i="15"/>
  <c r="BB135" i="16"/>
  <c r="BB135" i="17" s="1"/>
  <c r="BA45" i="14"/>
  <c r="BA45" i="15" s="1"/>
  <c r="BA45" i="16" s="1"/>
  <c r="BA45" i="17" s="1"/>
  <c r="BA45" i="18" s="1"/>
  <c r="BA44" i="15"/>
  <c r="BA44" i="16" s="1"/>
  <c r="BA44" i="17" s="1"/>
  <c r="BA44" i="18" s="1"/>
  <c r="BA43" i="13"/>
  <c r="BA43" i="14" s="1"/>
  <c r="BA43" i="15" s="1"/>
  <c r="BA43" i="16" s="1"/>
  <c r="BA43" i="17" s="1"/>
  <c r="BA43" i="18" s="1"/>
  <c r="BA66" i="14"/>
  <c r="BA66" i="15" s="1"/>
  <c r="BA66" i="16" s="1"/>
  <c r="BA66" i="17" s="1"/>
  <c r="BA66" i="18" s="1"/>
  <c r="BA62" i="14"/>
  <c r="BA62" i="15" s="1"/>
  <c r="BA62" i="16" s="1"/>
  <c r="BA62" i="17" s="1"/>
  <c r="BA62" i="18" s="1"/>
  <c r="BA56" i="13"/>
  <c r="BA56" i="14" s="1"/>
  <c r="BA56" i="15" s="1"/>
  <c r="BA56" i="16" s="1"/>
  <c r="BA56" i="17" s="1"/>
  <c r="BA56" i="18" s="1"/>
  <c r="BB120" i="16"/>
  <c r="BB120" i="17" s="1"/>
  <c r="G41" i="21"/>
  <c r="AT3" i="1" s="1"/>
  <c r="AT4" i="17" s="1"/>
  <c r="AT77" i="17" s="1"/>
  <c r="R114" i="17" s="1"/>
  <c r="AE13" i="12"/>
  <c r="E86" i="12" s="1"/>
  <c r="BI86" i="12" s="1"/>
  <c r="L6" i="16"/>
  <c r="L79" i="16" s="1"/>
  <c r="L6" i="19"/>
  <c r="L53" i="19" s="1"/>
  <c r="BI105" i="13"/>
  <c r="BI105" i="14" s="1"/>
  <c r="BI105" i="15" s="1"/>
  <c r="BI105" i="16" s="1"/>
  <c r="BI105" i="17" s="1"/>
  <c r="BI105" i="18" s="1"/>
  <c r="BB106" i="16"/>
  <c r="BB106" i="17" s="1"/>
  <c r="BB106" i="18" s="1"/>
  <c r="BB100" i="13"/>
  <c r="BB100" i="14" s="1"/>
  <c r="BB100" i="15" s="1"/>
  <c r="BB100" i="16" s="1"/>
  <c r="BB100" i="17" s="1"/>
  <c r="BB100" i="18" s="1"/>
  <c r="BA32" i="13"/>
  <c r="AF102" i="12"/>
  <c r="BI102" i="12"/>
  <c r="BI102" i="13" s="1"/>
  <c r="BI102" i="14" s="1"/>
  <c r="BI102" i="15" s="1"/>
  <c r="BI102" i="16" s="1"/>
  <c r="BI102" i="17" s="1"/>
  <c r="BI102" i="18" s="1"/>
  <c r="BB139" i="14"/>
  <c r="BB139" i="15" s="1"/>
  <c r="BB139" i="16" s="1"/>
  <c r="BB139" i="17" s="1"/>
  <c r="BB139" i="18" s="1"/>
  <c r="BA31" i="13"/>
  <c r="BA31" i="14" s="1"/>
  <c r="BA31" i="15" s="1"/>
  <c r="BA31" i="16" s="1"/>
  <c r="BA31" i="17" s="1"/>
  <c r="BA31" i="18" s="1"/>
  <c r="BI104" i="12"/>
  <c r="BI104" i="13" s="1"/>
  <c r="BI104" i="14" s="1"/>
  <c r="BI104" i="15" s="1"/>
  <c r="BI104" i="16" s="1"/>
  <c r="BI104" i="17" s="1"/>
  <c r="BI104" i="18" s="1"/>
  <c r="BI103" i="12"/>
  <c r="BB97" i="13"/>
  <c r="BB97" i="14" s="1"/>
  <c r="BB97" i="15" s="1"/>
  <c r="BB97" i="16" s="1"/>
  <c r="BB97" i="17" s="1"/>
  <c r="BB97" i="18" s="1"/>
  <c r="AF98" i="12"/>
  <c r="BI123" i="12"/>
  <c r="BI123" i="13" s="1"/>
  <c r="BI123" i="14" s="1"/>
  <c r="BI123" i="15" s="1"/>
  <c r="BI123" i="16" s="1"/>
  <c r="AF123" i="12"/>
  <c r="AF138" i="12"/>
  <c r="BI138" i="12"/>
  <c r="BI138" i="13" s="1"/>
  <c r="BI138" i="14" s="1"/>
  <c r="BI138" i="15" s="1"/>
  <c r="BI138" i="16" s="1"/>
  <c r="BI138" i="17" s="1"/>
  <c r="BI138" i="18" s="1"/>
  <c r="BI117" i="12"/>
  <c r="BI117" i="13" s="1"/>
  <c r="BI117" i="14" s="1"/>
  <c r="BI117" i="15" s="1"/>
  <c r="BI117" i="16" s="1"/>
  <c r="AF117" i="12"/>
  <c r="BA47" i="15"/>
  <c r="BB115" i="17"/>
  <c r="BB121" i="17"/>
  <c r="BB121" i="18" s="1"/>
  <c r="AF120" i="12"/>
  <c r="BA41" i="14"/>
  <c r="BA41" i="15" s="1"/>
  <c r="BA41" i="16" s="1"/>
  <c r="BA39" i="13"/>
  <c r="BA59" i="13"/>
  <c r="BA59" i="14" s="1"/>
  <c r="BA59" i="15" s="1"/>
  <c r="BA59" i="16" s="1"/>
  <c r="BA59" i="17" s="1"/>
  <c r="BA59" i="18" s="1"/>
  <c r="BA63" i="13"/>
  <c r="BA63" i="14" s="1"/>
  <c r="BA63" i="15" s="1"/>
  <c r="BA63" i="16" s="1"/>
  <c r="BA63" i="17" s="1"/>
  <c r="BA63" i="18" s="1"/>
  <c r="BI114" i="13"/>
  <c r="BI114" i="14" s="1"/>
  <c r="BI114" i="15" s="1"/>
  <c r="BI114" i="16" s="1"/>
  <c r="BI114" i="17" s="1"/>
  <c r="BI114" i="18" s="1"/>
  <c r="BB103" i="15"/>
  <c r="BB103" i="16" s="1"/>
  <c r="BB103" i="17" s="1"/>
  <c r="BB103" i="18" s="1"/>
  <c r="BA20" i="16"/>
  <c r="BA20" i="17" s="1"/>
  <c r="BA20" i="18" s="1"/>
  <c r="BA20" i="19" s="1"/>
  <c r="BI133" i="12"/>
  <c r="BI133" i="13" s="1"/>
  <c r="BI133" i="14" s="1"/>
  <c r="BI133" i="15" s="1"/>
  <c r="BI133" i="16" s="1"/>
  <c r="BI133" i="17" s="1"/>
  <c r="BI133" i="18" s="1"/>
  <c r="BB135" i="18"/>
  <c r="BB128" i="16"/>
  <c r="BB128" i="17" s="1"/>
  <c r="BB128" i="18" s="1"/>
  <c r="BB120" i="18"/>
  <c r="BB117" i="16"/>
  <c r="BB117" i="17" s="1"/>
  <c r="BB117" i="18" s="1"/>
  <c r="BB123" i="16"/>
  <c r="BB123" i="17" s="1"/>
  <c r="BB107" i="15"/>
  <c r="BB107" i="16" s="1"/>
  <c r="BB107" i="17" s="1"/>
  <c r="BB107" i="18" s="1"/>
  <c r="BB137" i="17"/>
  <c r="BI116" i="13"/>
  <c r="BI116" i="14" s="1"/>
  <c r="BI116" i="15" s="1"/>
  <c r="BI116" i="16" s="1"/>
  <c r="BI116" i="17" s="1"/>
  <c r="BI116" i="18" s="1"/>
  <c r="BB111" i="16"/>
  <c r="BB111" i="17" s="1"/>
  <c r="BB111" i="18" s="1"/>
  <c r="BA67" i="14"/>
  <c r="BI135" i="13"/>
  <c r="BI135" i="14" s="1"/>
  <c r="BI135" i="15" s="1"/>
  <c r="BI135" i="16" s="1"/>
  <c r="BI135" i="17" s="1"/>
  <c r="BI135" i="18" s="1"/>
  <c r="BI140" i="13"/>
  <c r="BI140" i="14" s="1"/>
  <c r="BI140" i="15" s="1"/>
  <c r="BI140" i="16" s="1"/>
  <c r="BI140" i="17" s="1"/>
  <c r="BI140" i="18" s="1"/>
  <c r="BB118" i="16"/>
  <c r="BB118" i="17" s="1"/>
  <c r="BI100" i="12"/>
  <c r="BI100" i="13" s="1"/>
  <c r="BI100" i="14" s="1"/>
  <c r="BI100" i="15" s="1"/>
  <c r="BI100" i="16" s="1"/>
  <c r="BI100" i="17" s="1"/>
  <c r="BI100" i="18" s="1"/>
  <c r="AF100" i="12"/>
  <c r="BI103" i="13"/>
  <c r="BI103" i="14" s="1"/>
  <c r="BI103" i="15" s="1"/>
  <c r="BI103" i="16" s="1"/>
  <c r="BI103" i="17" s="1"/>
  <c r="BI103" i="18" s="1"/>
  <c r="BI106" i="12"/>
  <c r="BI106" i="13" s="1"/>
  <c r="BI106" i="14" s="1"/>
  <c r="BI106" i="15" s="1"/>
  <c r="BI106" i="16" s="1"/>
  <c r="BI106" i="17" s="1"/>
  <c r="BI106" i="18" s="1"/>
  <c r="BI96" i="13"/>
  <c r="BI96" i="14" s="1"/>
  <c r="BI96" i="15" s="1"/>
  <c r="BI96" i="16" s="1"/>
  <c r="BI96" i="17" s="1"/>
  <c r="BI96" i="18" s="1"/>
  <c r="BI70" i="19" s="1"/>
  <c r="BI117" i="17"/>
  <c r="BI117" i="18" s="1"/>
  <c r="AF115" i="12"/>
  <c r="BI115" i="12"/>
  <c r="BI115" i="13" s="1"/>
  <c r="BI115" i="14" s="1"/>
  <c r="BI115" i="15" s="1"/>
  <c r="BI115" i="16" s="1"/>
  <c r="BI115" i="17" s="1"/>
  <c r="BI115" i="18" s="1"/>
  <c r="BI126" i="12"/>
  <c r="BI126" i="13" s="1"/>
  <c r="BI126" i="14" s="1"/>
  <c r="BI126" i="15" s="1"/>
  <c r="BI126" i="16" s="1"/>
  <c r="BI126" i="17" s="1"/>
  <c r="BI126" i="18" s="1"/>
  <c r="BI139" i="13"/>
  <c r="BI139" i="14" s="1"/>
  <c r="BI139" i="15" s="1"/>
  <c r="BI118" i="16"/>
  <c r="BI118" i="17" s="1"/>
  <c r="BI118" i="18" s="1"/>
  <c r="BI123" i="17"/>
  <c r="BI123" i="18" s="1"/>
  <c r="BI108" i="13"/>
  <c r="BI108" i="14" s="1"/>
  <c r="BI108" i="15" s="1"/>
  <c r="BI108" i="16" s="1"/>
  <c r="BI108" i="17" s="1"/>
  <c r="BI108" i="18" s="1"/>
  <c r="BI129" i="13"/>
  <c r="BI129" i="14" s="1"/>
  <c r="BI129" i="15" s="1"/>
  <c r="BI129" i="16" s="1"/>
  <c r="BI129" i="17" s="1"/>
  <c r="BI129" i="18" s="1"/>
  <c r="BI127" i="13"/>
  <c r="BI127" i="14" s="1"/>
  <c r="BI127" i="15" s="1"/>
  <c r="BI127" i="16" s="1"/>
  <c r="BI127" i="17" s="1"/>
  <c r="BI127" i="18" s="1"/>
  <c r="BB119" i="17"/>
  <c r="BB116" i="18"/>
  <c r="BB134" i="15"/>
  <c r="BB134" i="16" s="1"/>
  <c r="BB134" i="17" s="1"/>
  <c r="BB134" i="18" s="1"/>
  <c r="BA64" i="13"/>
  <c r="BA64" i="14" s="1"/>
  <c r="BA64" i="15" s="1"/>
  <c r="BA64" i="16" s="1"/>
  <c r="BA64" i="17" s="1"/>
  <c r="BA64" i="18" s="1"/>
  <c r="BA60" i="13"/>
  <c r="BA60" i="14" s="1"/>
  <c r="BA60" i="15" s="1"/>
  <c r="BA60" i="16" s="1"/>
  <c r="BA60" i="17" s="1"/>
  <c r="BA60" i="18" s="1"/>
  <c r="BI120" i="16"/>
  <c r="BI120" i="17" s="1"/>
  <c r="BI120" i="18" s="1"/>
  <c r="BI113" i="13"/>
  <c r="BI113" i="14" s="1"/>
  <c r="BI113" i="15" s="1"/>
  <c r="BI113" i="16" s="1"/>
  <c r="BI113" i="17" s="1"/>
  <c r="BI113" i="18" s="1"/>
  <c r="AF96" i="12"/>
  <c r="AF95" i="12"/>
  <c r="BI107" i="12"/>
  <c r="BI107" i="13" s="1"/>
  <c r="BI107" i="14" s="1"/>
  <c r="BI107" i="15" s="1"/>
  <c r="BI107" i="16" s="1"/>
  <c r="BI107" i="17" s="1"/>
  <c r="BI107" i="18" s="1"/>
  <c r="AF105" i="12"/>
  <c r="BI122" i="13"/>
  <c r="BI122" i="14" s="1"/>
  <c r="BI122" i="15" s="1"/>
  <c r="BI122" i="16" s="1"/>
  <c r="BI122" i="17" s="1"/>
  <c r="BI122" i="18" s="1"/>
  <c r="BI128" i="12"/>
  <c r="BI128" i="13" s="1"/>
  <c r="BI128" i="14" s="1"/>
  <c r="BI128" i="15" s="1"/>
  <c r="BI128" i="16" s="1"/>
  <c r="BI121" i="12"/>
  <c r="BI121" i="13" s="1"/>
  <c r="BI121" i="14" s="1"/>
  <c r="BI121" i="15" s="1"/>
  <c r="BI121" i="16" s="1"/>
  <c r="BI121" i="17" s="1"/>
  <c r="BI121" i="18" s="1"/>
  <c r="AF129" i="12"/>
  <c r="BI110" i="13"/>
  <c r="BI110" i="14" s="1"/>
  <c r="BI110" i="15" s="1"/>
  <c r="BI98" i="13"/>
  <c r="BI98" i="14" s="1"/>
  <c r="BI98" i="15" s="1"/>
  <c r="BI98" i="16" s="1"/>
  <c r="BI98" i="17" s="1"/>
  <c r="BI98" i="18" s="1"/>
  <c r="BI136" i="12"/>
  <c r="BI136" i="13" s="1"/>
  <c r="BI136" i="14" s="1"/>
  <c r="BI136" i="15" s="1"/>
  <c r="BI136" i="16" s="1"/>
  <c r="BI136" i="17" s="1"/>
  <c r="BI136" i="18" s="1"/>
  <c r="BA26" i="13"/>
  <c r="BA26" i="14" s="1"/>
  <c r="BA26" i="15" s="1"/>
  <c r="BA26" i="16" s="1"/>
  <c r="BA26" i="17" s="1"/>
  <c r="BA26" i="18" s="1"/>
  <c r="BA26" i="19" s="1"/>
  <c r="BA47" i="16"/>
  <c r="BA47" i="17" s="1"/>
  <c r="BA47" i="18" s="1"/>
  <c r="BA46" i="14"/>
  <c r="BA46" i="15" s="1"/>
  <c r="BA46" i="16" s="1"/>
  <c r="BA46" i="17" s="1"/>
  <c r="BA46" i="18" s="1"/>
  <c r="BA41" i="17"/>
  <c r="BA41" i="18" s="1"/>
  <c r="BA37" i="13"/>
  <c r="BA37" i="14" s="1"/>
  <c r="BA37" i="15" s="1"/>
  <c r="BA37" i="16" s="1"/>
  <c r="BA37" i="17" s="1"/>
  <c r="BA37" i="18" s="1"/>
  <c r="BA54" i="15"/>
  <c r="BA54" i="16" s="1"/>
  <c r="BA54" i="17" s="1"/>
  <c r="BA54" i="18" s="1"/>
  <c r="BB140" i="14"/>
  <c r="BB140" i="15" s="1"/>
  <c r="BB140" i="16" s="1"/>
  <c r="BB140" i="17" s="1"/>
  <c r="BB140" i="18" s="1"/>
  <c r="BI132" i="13"/>
  <c r="BI132" i="14" s="1"/>
  <c r="BI132" i="15" s="1"/>
  <c r="BI132" i="16" s="1"/>
  <c r="BI132" i="17" s="1"/>
  <c r="BI132" i="18" s="1"/>
  <c r="BA57" i="15"/>
  <c r="BA57" i="16" s="1"/>
  <c r="BA57" i="17" s="1"/>
  <c r="BA57" i="18" s="1"/>
  <c r="BA55" i="14"/>
  <c r="BA55" i="15" s="1"/>
  <c r="BA55" i="16" s="1"/>
  <c r="BA55" i="17" s="1"/>
  <c r="BA55" i="18" s="1"/>
  <c r="BI137" i="13"/>
  <c r="BI137" i="14" s="1"/>
  <c r="BI137" i="15" s="1"/>
  <c r="BI137" i="16" s="1"/>
  <c r="BI137" i="17" s="1"/>
  <c r="BI137" i="18" s="1"/>
  <c r="BB133" i="15"/>
  <c r="BB133" i="16" s="1"/>
  <c r="BB133" i="17" s="1"/>
  <c r="BB133" i="18" s="1"/>
  <c r="BA38" i="13"/>
  <c r="BA38" i="14" s="1"/>
  <c r="BA38" i="15" s="1"/>
  <c r="BA38" i="16" s="1"/>
  <c r="BA38" i="17" s="1"/>
  <c r="BA38" i="18" s="1"/>
  <c r="BB95" i="13"/>
  <c r="BB95" i="14" s="1"/>
  <c r="BB95" i="15" s="1"/>
  <c r="BB95" i="16" s="1"/>
  <c r="BB95" i="17" s="1"/>
  <c r="BB95" i="18" s="1"/>
  <c r="BB69" i="19" s="1"/>
  <c r="BI119" i="13"/>
  <c r="BI119" i="14" s="1"/>
  <c r="BI119" i="15" s="1"/>
  <c r="BI119" i="16" s="1"/>
  <c r="BI119" i="17" s="1"/>
  <c r="BI119" i="18" s="1"/>
  <c r="BA61" i="15"/>
  <c r="BA61" i="16" s="1"/>
  <c r="BA61" i="17" s="1"/>
  <c r="BA61" i="18" s="1"/>
  <c r="BB113" i="16"/>
  <c r="BB136" i="15"/>
  <c r="BB136" i="16" s="1"/>
  <c r="BB136" i="17" s="1"/>
  <c r="BB132" i="15"/>
  <c r="BB132" i="16" s="1"/>
  <c r="BB132" i="17" s="1"/>
  <c r="BB132" i="18" s="1"/>
  <c r="BB129" i="15"/>
  <c r="BB129" i="16" s="1"/>
  <c r="BB129" i="17" s="1"/>
  <c r="BB129" i="18" s="1"/>
  <c r="BB126" i="15"/>
  <c r="BB126" i="16" s="1"/>
  <c r="BB126" i="17" s="1"/>
  <c r="BB126" i="18" s="1"/>
  <c r="BA67" i="15"/>
  <c r="BA67" i="16" s="1"/>
  <c r="BA67" i="17" s="1"/>
  <c r="BA67" i="18" s="1"/>
  <c r="BB138" i="14"/>
  <c r="BB138" i="15" s="1"/>
  <c r="BB138" i="16" s="1"/>
  <c r="BB138" i="17" s="1"/>
  <c r="BB138" i="18" s="1"/>
  <c r="BB110" i="15"/>
  <c r="BB110" i="16" s="1"/>
  <c r="BB110" i="17" s="1"/>
  <c r="BB110" i="18" s="1"/>
  <c r="BB104" i="15"/>
  <c r="BB104" i="16" s="1"/>
  <c r="BB104" i="17" s="1"/>
  <c r="BB104" i="18" s="1"/>
  <c r="E27" i="17"/>
  <c r="B28" i="18"/>
  <c r="B101" i="18" s="1"/>
  <c r="E27" i="19"/>
  <c r="B28" i="19"/>
  <c r="B75" i="19" s="1"/>
  <c r="E27" i="15"/>
  <c r="E27" i="18"/>
  <c r="E27" i="16"/>
  <c r="B28" i="17"/>
  <c r="B101" i="17" s="1"/>
  <c r="B28" i="15"/>
  <c r="B101" i="15" s="1"/>
  <c r="E27" i="13"/>
  <c r="B28" i="12"/>
  <c r="B101" i="12" s="1"/>
  <c r="B28" i="16"/>
  <c r="B101" i="16" s="1"/>
  <c r="B27" i="15"/>
  <c r="B100" i="15" s="1"/>
  <c r="AE28" i="17"/>
  <c r="E101" i="17" s="1"/>
  <c r="AF101" i="17" s="1"/>
  <c r="E19" i="19"/>
  <c r="E19" i="17"/>
  <c r="L5" i="19"/>
  <c r="L52" i="19" s="1"/>
  <c r="L5" i="13"/>
  <c r="L78" i="13" s="1"/>
  <c r="L5" i="12"/>
  <c r="L78" i="12" s="1"/>
  <c r="E15" i="14"/>
  <c r="AE17" i="13"/>
  <c r="E90" i="13" s="1"/>
  <c r="AF90" i="13" s="1"/>
  <c r="E16" i="17"/>
  <c r="L6" i="18"/>
  <c r="L79" i="18" s="1"/>
  <c r="L6" i="12"/>
  <c r="L79" i="12" s="1"/>
  <c r="E20" i="13"/>
  <c r="E20" i="18"/>
  <c r="E35" i="15"/>
  <c r="E16" i="14"/>
  <c r="L6" i="14"/>
  <c r="L79" i="14" s="1"/>
  <c r="E20" i="16"/>
  <c r="E35" i="12"/>
  <c r="E35" i="18"/>
  <c r="E16" i="13"/>
  <c r="E35" i="19"/>
  <c r="E16" i="15"/>
  <c r="L6" i="15"/>
  <c r="L79" i="15" s="1"/>
  <c r="L6" i="13"/>
  <c r="L79" i="13" s="1"/>
  <c r="E20" i="17"/>
  <c r="E35" i="16"/>
  <c r="E16" i="19"/>
  <c r="E35" i="13"/>
  <c r="AE17" i="15"/>
  <c r="E90" i="15" s="1"/>
  <c r="AF90" i="15" s="1"/>
  <c r="AK17" i="12"/>
  <c r="BA17" i="12" s="1"/>
  <c r="BA17" i="13" s="1"/>
  <c r="BA17" i="14" s="1"/>
  <c r="BA17" i="15" s="1"/>
  <c r="BA17" i="16" s="1"/>
  <c r="BA17" i="17" s="1"/>
  <c r="BA17" i="18" s="1"/>
  <c r="BA17" i="19" s="1"/>
  <c r="B27" i="19"/>
  <c r="B74" i="19" s="1"/>
  <c r="AE17" i="16"/>
  <c r="E90" i="16" s="1"/>
  <c r="AF90" i="16" s="1"/>
  <c r="AE28" i="13"/>
  <c r="E101" i="13" s="1"/>
  <c r="AF101" i="13" s="1"/>
  <c r="L5" i="18"/>
  <c r="L78" i="18" s="1"/>
  <c r="E19" i="12"/>
  <c r="AE17" i="19"/>
  <c r="E64" i="19" s="1"/>
  <c r="AF64" i="19" s="1"/>
  <c r="AE28" i="15"/>
  <c r="L5" i="16"/>
  <c r="L78" i="16" s="1"/>
  <c r="E19" i="15"/>
  <c r="AK18" i="12"/>
  <c r="BA18" i="12" s="1"/>
  <c r="BA18" i="13" s="1"/>
  <c r="BA18" i="14" s="1"/>
  <c r="BA18" i="15" s="1"/>
  <c r="BA18" i="16" s="1"/>
  <c r="BA18" i="17" s="1"/>
  <c r="BA18" i="18" s="1"/>
  <c r="BA18" i="19" s="1"/>
  <c r="AE17" i="14"/>
  <c r="E90" i="14" s="1"/>
  <c r="AF90" i="14" s="1"/>
  <c r="AE28" i="16"/>
  <c r="E101" i="16" s="1"/>
  <c r="AF101" i="16" s="1"/>
  <c r="AE28" i="12"/>
  <c r="E101" i="12" s="1"/>
  <c r="BI101" i="12" s="1"/>
  <c r="L5" i="17"/>
  <c r="L78" i="17" s="1"/>
  <c r="AE17" i="17"/>
  <c r="E90" i="17" s="1"/>
  <c r="AF90" i="17" s="1"/>
  <c r="E19" i="14"/>
  <c r="E19" i="13"/>
  <c r="AE17" i="18"/>
  <c r="E90" i="18" s="1"/>
  <c r="AF90" i="18" s="1"/>
  <c r="AE28" i="19"/>
  <c r="E75" i="19" s="1"/>
  <c r="AF75" i="19" s="1"/>
  <c r="BI75" i="19" s="1"/>
  <c r="L5" i="15"/>
  <c r="L78" i="15" s="1"/>
  <c r="E19" i="18"/>
  <c r="E15" i="16"/>
  <c r="Y141" i="12"/>
  <c r="B27" i="17"/>
  <c r="B100" i="17" s="1"/>
  <c r="B27" i="14"/>
  <c r="B100" i="14" s="1"/>
  <c r="BB90" i="13"/>
  <c r="BB90" i="14" s="1"/>
  <c r="BB90" i="15" s="1"/>
  <c r="BB90" i="16" s="1"/>
  <c r="BB90" i="17" s="1"/>
  <c r="BB90" i="18" s="1"/>
  <c r="BB64" i="19" s="1"/>
  <c r="B27" i="13"/>
  <c r="B100" i="13" s="1"/>
  <c r="B27" i="12"/>
  <c r="B100" i="12" s="1"/>
  <c r="B27" i="18"/>
  <c r="B100" i="18" s="1"/>
  <c r="AE14" i="16"/>
  <c r="E87" i="16" s="1"/>
  <c r="AF87" i="16" s="1"/>
  <c r="AE14" i="12"/>
  <c r="E87" i="12" s="1"/>
  <c r="AF87" i="12" s="1"/>
  <c r="AE14" i="18"/>
  <c r="E87" i="18" s="1"/>
  <c r="AF87" i="18" s="1"/>
  <c r="AE14" i="17"/>
  <c r="E87" i="17" s="1"/>
  <c r="AF87" i="17" s="1"/>
  <c r="AE14" i="14"/>
  <c r="E87" i="14" s="1"/>
  <c r="AF87" i="14" s="1"/>
  <c r="AK14" i="12"/>
  <c r="BA14" i="12" s="1"/>
  <c r="BA14" i="13" s="1"/>
  <c r="BA14" i="14" s="1"/>
  <c r="BA14" i="15" s="1"/>
  <c r="BA14" i="16" s="1"/>
  <c r="BA14" i="17" s="1"/>
  <c r="BA14" i="18" s="1"/>
  <c r="BA14" i="19" s="1"/>
  <c r="AE14" i="13"/>
  <c r="E87" i="13" s="1"/>
  <c r="AF87" i="13" s="1"/>
  <c r="AE14" i="19"/>
  <c r="E61" i="19" s="1"/>
  <c r="AF61" i="19" s="1"/>
  <c r="AE20" i="18"/>
  <c r="E93" i="18" s="1"/>
  <c r="AF93" i="18" s="1"/>
  <c r="E14" i="18"/>
  <c r="E14" i="12"/>
  <c r="Y141" i="18"/>
  <c r="AE20" i="13"/>
  <c r="E93" i="13" s="1"/>
  <c r="AF93" i="13" s="1"/>
  <c r="AE13" i="17"/>
  <c r="E86" i="17" s="1"/>
  <c r="AF86" i="17" s="1"/>
  <c r="AE20" i="15"/>
  <c r="E93" i="15" s="1"/>
  <c r="AF93" i="15" s="1"/>
  <c r="E14" i="17"/>
  <c r="E17" i="12"/>
  <c r="E18" i="13"/>
  <c r="E14" i="19"/>
  <c r="AE18" i="17"/>
  <c r="E91" i="17" s="1"/>
  <c r="AF91" i="17" s="1"/>
  <c r="AE20" i="14"/>
  <c r="E93" i="14" s="1"/>
  <c r="AF93" i="14" s="1"/>
  <c r="AE19" i="17"/>
  <c r="E92" i="17" s="1"/>
  <c r="AF92" i="17" s="1"/>
  <c r="AE21" i="13"/>
  <c r="E94" i="13" s="1"/>
  <c r="AF94" i="13" s="1"/>
  <c r="E14" i="13"/>
  <c r="E14" i="15"/>
  <c r="AE15" i="17"/>
  <c r="E88" i="17" s="1"/>
  <c r="AF88" i="17" s="1"/>
  <c r="AE16" i="16"/>
  <c r="E89" i="16" s="1"/>
  <c r="AF89" i="16" s="1"/>
  <c r="AE16" i="17"/>
  <c r="E89" i="17" s="1"/>
  <c r="AF89" i="17" s="1"/>
  <c r="E13" i="13"/>
  <c r="BB87" i="12"/>
  <c r="BB87" i="13" s="1"/>
  <c r="BB87" i="14" s="1"/>
  <c r="BB87" i="15" s="1"/>
  <c r="BB87" i="16" s="1"/>
  <c r="BB87" i="17" s="1"/>
  <c r="BB87" i="18" s="1"/>
  <c r="BB61" i="19" s="1"/>
  <c r="AE21" i="16"/>
  <c r="E94" i="16" s="1"/>
  <c r="AF94" i="16" s="1"/>
  <c r="AT4" i="12"/>
  <c r="AT77" i="12" s="1"/>
  <c r="K125" i="12" s="1"/>
  <c r="AN125" i="12" s="1"/>
  <c r="Y42" i="1"/>
  <c r="E28" i="15"/>
  <c r="E14" i="16"/>
  <c r="AE15" i="18"/>
  <c r="E88" i="18" s="1"/>
  <c r="AF88" i="18" s="1"/>
  <c r="E21" i="12"/>
  <c r="AE15" i="19"/>
  <c r="E62" i="19" s="1"/>
  <c r="AF62" i="19" s="1"/>
  <c r="E28" i="17"/>
  <c r="AE21" i="17"/>
  <c r="E94" i="17" s="1"/>
  <c r="AF94" i="17" s="1"/>
  <c r="AE21" i="14"/>
  <c r="E94" i="14" s="1"/>
  <c r="AF94" i="14" s="1"/>
  <c r="AK21" i="12"/>
  <c r="BA21" i="12" s="1"/>
  <c r="BA21" i="13" s="1"/>
  <c r="BA21" i="14" s="1"/>
  <c r="BA21" i="15" s="1"/>
  <c r="BA21" i="16" s="1"/>
  <c r="BA21" i="17" s="1"/>
  <c r="BA21" i="18" s="1"/>
  <c r="BA21" i="19" s="1"/>
  <c r="AE15" i="13"/>
  <c r="E88" i="13" s="1"/>
  <c r="AF88" i="13" s="1"/>
  <c r="AE15" i="12"/>
  <c r="E88" i="12" s="1"/>
  <c r="BI88" i="12" s="1"/>
  <c r="E21" i="16"/>
  <c r="E13" i="17"/>
  <c r="E13" i="16"/>
  <c r="E28" i="12"/>
  <c r="AE21" i="15"/>
  <c r="E94" i="15" s="1"/>
  <c r="AF94" i="15" s="1"/>
  <c r="AE20" i="16"/>
  <c r="E93" i="16" s="1"/>
  <c r="AF93" i="16" s="1"/>
  <c r="AK15" i="12"/>
  <c r="BA15" i="12" s="1"/>
  <c r="BA15" i="13" s="1"/>
  <c r="BA15" i="14" s="1"/>
  <c r="BA15" i="15" s="1"/>
  <c r="BA15" i="16" s="1"/>
  <c r="BA15" i="17" s="1"/>
  <c r="BA15" i="18" s="1"/>
  <c r="BA15" i="19" s="1"/>
  <c r="E21" i="13"/>
  <c r="E21" i="17"/>
  <c r="E13" i="19"/>
  <c r="E17" i="15"/>
  <c r="E17" i="16"/>
  <c r="E27" i="14"/>
  <c r="AE15" i="15"/>
  <c r="E88" i="15" s="1"/>
  <c r="AF88" i="15" s="1"/>
  <c r="AE14" i="15"/>
  <c r="E87" i="15" s="1"/>
  <c r="AF87" i="15" s="1"/>
  <c r="E28" i="13"/>
  <c r="E28" i="16"/>
  <c r="E28" i="14"/>
  <c r="E21" i="14"/>
  <c r="E13" i="12"/>
  <c r="E13" i="15"/>
  <c r="E17" i="17"/>
  <c r="AE15" i="14"/>
  <c r="E88" i="14" s="1"/>
  <c r="AF88" i="14" s="1"/>
  <c r="E28" i="19"/>
  <c r="AE20" i="12"/>
  <c r="E93" i="12" s="1"/>
  <c r="BI93" i="12" s="1"/>
  <c r="AE21" i="12"/>
  <c r="E94" i="12" s="1"/>
  <c r="AF94" i="12" s="1"/>
  <c r="AE21" i="18"/>
  <c r="E94" i="18" s="1"/>
  <c r="AF94" i="18" s="1"/>
  <c r="AE20" i="17"/>
  <c r="E93" i="17" s="1"/>
  <c r="AF93" i="17" s="1"/>
  <c r="AE20" i="19"/>
  <c r="E67" i="19" s="1"/>
  <c r="AF67" i="19" s="1"/>
  <c r="E21" i="18"/>
  <c r="E21" i="19"/>
  <c r="E17" i="13"/>
  <c r="E17" i="19"/>
  <c r="E17" i="14"/>
  <c r="E13" i="18"/>
  <c r="Y89" i="19"/>
  <c r="Y141" i="14"/>
  <c r="Y141" i="16"/>
  <c r="Y141" i="13"/>
  <c r="Y141" i="15"/>
  <c r="Y141" i="17"/>
  <c r="BB91" i="13"/>
  <c r="BB91" i="14" s="1"/>
  <c r="BB91" i="15" s="1"/>
  <c r="BB91" i="16" s="1"/>
  <c r="BB91" i="17" s="1"/>
  <c r="BB91" i="18" s="1"/>
  <c r="BB65" i="19" s="1"/>
  <c r="BB88" i="13"/>
  <c r="BB88" i="14" s="1"/>
  <c r="BB88" i="15" s="1"/>
  <c r="BB88" i="16" s="1"/>
  <c r="BB88" i="17" s="1"/>
  <c r="BB88" i="18" s="1"/>
  <c r="BB62" i="19" s="1"/>
  <c r="AE19" i="19"/>
  <c r="E66" i="19" s="1"/>
  <c r="AF66" i="19" s="1"/>
  <c r="E18" i="15"/>
  <c r="AE18" i="15"/>
  <c r="E91" i="15" s="1"/>
  <c r="AF91" i="15" s="1"/>
  <c r="AE18" i="14"/>
  <c r="E91" i="14" s="1"/>
  <c r="AF91" i="14" s="1"/>
  <c r="AE19" i="18"/>
  <c r="E92" i="18" s="1"/>
  <c r="AF92" i="18" s="1"/>
  <c r="E15" i="19"/>
  <c r="AE16" i="12"/>
  <c r="E89" i="12" s="1"/>
  <c r="AF89" i="12" s="1"/>
  <c r="AK16" i="12"/>
  <c r="BA16" i="12" s="1"/>
  <c r="BA16" i="13" s="1"/>
  <c r="BA16" i="14" s="1"/>
  <c r="BA16" i="15" s="1"/>
  <c r="BA16" i="16" s="1"/>
  <c r="BA16" i="17" s="1"/>
  <c r="BA16" i="18" s="1"/>
  <c r="BA16" i="19" s="1"/>
  <c r="AE16" i="15"/>
  <c r="E89" i="15" s="1"/>
  <c r="AF89" i="15" s="1"/>
  <c r="AE19" i="12"/>
  <c r="E92" i="12" s="1"/>
  <c r="AF92" i="12" s="1"/>
  <c r="AE18" i="19"/>
  <c r="E65" i="19" s="1"/>
  <c r="AF65" i="19" s="1"/>
  <c r="AE19" i="16"/>
  <c r="E92" i="16" s="1"/>
  <c r="AF92" i="16" s="1"/>
  <c r="E18" i="12"/>
  <c r="AE18" i="18"/>
  <c r="E91" i="18" s="1"/>
  <c r="AF91" i="18" s="1"/>
  <c r="E15" i="15"/>
  <c r="E18" i="14"/>
  <c r="AE16" i="19"/>
  <c r="E63" i="19" s="1"/>
  <c r="AF63" i="19" s="1"/>
  <c r="AE16" i="14"/>
  <c r="E89" i="14" s="1"/>
  <c r="AF89" i="14" s="1"/>
  <c r="AE19" i="13"/>
  <c r="E92" i="13" s="1"/>
  <c r="AF92" i="13" s="1"/>
  <c r="AE18" i="12"/>
  <c r="E91" i="12" s="1"/>
  <c r="BB101" i="15"/>
  <c r="BB101" i="16" s="1"/>
  <c r="BB101" i="17" s="1"/>
  <c r="BB101" i="18" s="1"/>
  <c r="AT8" i="1"/>
  <c r="AT9" i="19" s="1"/>
  <c r="AT56" i="19" s="1"/>
  <c r="E18" i="19"/>
  <c r="AE18" i="16"/>
  <c r="E91" i="16" s="1"/>
  <c r="AF91" i="16" s="1"/>
  <c r="BI90" i="12"/>
  <c r="AK19" i="12"/>
  <c r="BA19" i="12" s="1"/>
  <c r="BA19" i="13" s="1"/>
  <c r="BA19" i="14" s="1"/>
  <c r="BA19" i="15" s="1"/>
  <c r="BA19" i="16" s="1"/>
  <c r="BA19" i="17" s="1"/>
  <c r="BA19" i="18" s="1"/>
  <c r="BA19" i="19" s="1"/>
  <c r="E15" i="18"/>
  <c r="E18" i="17"/>
  <c r="AE16" i="13"/>
  <c r="E89" i="13" s="1"/>
  <c r="AF89" i="13" s="1"/>
  <c r="AE19" i="14"/>
  <c r="E92" i="14" s="1"/>
  <c r="AF92" i="14" s="1"/>
  <c r="BB86" i="13"/>
  <c r="BB86" i="14" s="1"/>
  <c r="BB86" i="15" s="1"/>
  <c r="BB86" i="16" s="1"/>
  <c r="BB86" i="17" s="1"/>
  <c r="BB86" i="18" s="1"/>
  <c r="BB60" i="19" s="1"/>
  <c r="E18" i="18"/>
  <c r="E15" i="17"/>
  <c r="R138" i="17"/>
  <c r="R137" i="17"/>
  <c r="AT4" i="15"/>
  <c r="AT77" i="15" s="1"/>
  <c r="R109" i="15" s="1"/>
  <c r="AE13" i="13"/>
  <c r="AE13" i="15"/>
  <c r="AH13" i="1"/>
  <c r="AF109" i="12"/>
  <c r="BI109" i="12"/>
  <c r="BI109" i="13" s="1"/>
  <c r="BI109" i="14" s="1"/>
  <c r="BI109" i="15" s="1"/>
  <c r="BI109" i="16" s="1"/>
  <c r="BI109" i="17" s="1"/>
  <c r="BI109" i="18" s="1"/>
  <c r="F26" i="22"/>
  <c r="H26" i="22"/>
  <c r="G26" i="22"/>
  <c r="BI58" i="12"/>
  <c r="AF131" i="12"/>
  <c r="AF110" i="12"/>
  <c r="BA27" i="13"/>
  <c r="BA27" i="14" s="1"/>
  <c r="BA27" i="15" s="1"/>
  <c r="BA27" i="16" s="1"/>
  <c r="BA27" i="17" s="1"/>
  <c r="BA27" i="18" s="1"/>
  <c r="BA27" i="19" s="1"/>
  <c r="BI124" i="13"/>
  <c r="BI124" i="14" s="1"/>
  <c r="BI124" i="15" s="1"/>
  <c r="BI124" i="16" s="1"/>
  <c r="BI124" i="17" s="1"/>
  <c r="BI124" i="18" s="1"/>
  <c r="BI57" i="12"/>
  <c r="BA36" i="13"/>
  <c r="BA36" i="14" s="1"/>
  <c r="BA36" i="15" s="1"/>
  <c r="BA36" i="16" s="1"/>
  <c r="BA36" i="17" s="1"/>
  <c r="BA36" i="18" s="1"/>
  <c r="BB119" i="18"/>
  <c r="BA39" i="14"/>
  <c r="BA39" i="15" s="1"/>
  <c r="BA39" i="16" s="1"/>
  <c r="BA39" i="17" s="1"/>
  <c r="BA40" i="13"/>
  <c r="BA40" i="14" s="1"/>
  <c r="BA40" i="15" s="1"/>
  <c r="BA40" i="16" s="1"/>
  <c r="BA40" i="17" s="1"/>
  <c r="BA40" i="18" s="1"/>
  <c r="BB136" i="18"/>
  <c r="BB130" i="16"/>
  <c r="BB130" i="17" s="1"/>
  <c r="BB130" i="18" s="1"/>
  <c r="BA23" i="13"/>
  <c r="BA23" i="14" s="1"/>
  <c r="BA23" i="15" s="1"/>
  <c r="BA23" i="16" s="1"/>
  <c r="BA23" i="17" s="1"/>
  <c r="BA23" i="18" s="1"/>
  <c r="BA23" i="19" s="1"/>
  <c r="BA32" i="14"/>
  <c r="BA32" i="15" s="1"/>
  <c r="BA32" i="16" s="1"/>
  <c r="BA32" i="17" s="1"/>
  <c r="BA32" i="18" s="1"/>
  <c r="BA51" i="14"/>
  <c r="BA51" i="15" s="1"/>
  <c r="BA51" i="16" s="1"/>
  <c r="BA51" i="17" s="1"/>
  <c r="BA51" i="18" s="1"/>
  <c r="BA50" i="13"/>
  <c r="BA50" i="14" s="1"/>
  <c r="BA50" i="15" s="1"/>
  <c r="BA50" i="16" s="1"/>
  <c r="BA49" i="14"/>
  <c r="BA49" i="15" s="1"/>
  <c r="BA49" i="16" s="1"/>
  <c r="BA49" i="17" s="1"/>
  <c r="BA49" i="18" s="1"/>
  <c r="BA42" i="14"/>
  <c r="BA42" i="15" s="1"/>
  <c r="BA42" i="16" s="1"/>
  <c r="BA42" i="17" s="1"/>
  <c r="BA42" i="18" s="1"/>
  <c r="BA34" i="13"/>
  <c r="BA34" i="14" s="1"/>
  <c r="BA34" i="15" s="1"/>
  <c r="BA34" i="16" s="1"/>
  <c r="BA34" i="17" s="1"/>
  <c r="BA34" i="18" s="1"/>
  <c r="BA65" i="14"/>
  <c r="BA65" i="15" s="1"/>
  <c r="BA65" i="16" s="1"/>
  <c r="BA65" i="17" s="1"/>
  <c r="BA65" i="18" s="1"/>
  <c r="BB113" i="17"/>
  <c r="BB113" i="18" s="1"/>
  <c r="BB112" i="16"/>
  <c r="BB112" i="17" s="1"/>
  <c r="BB112" i="18" s="1"/>
  <c r="BA29" i="13"/>
  <c r="BA29" i="14" s="1"/>
  <c r="BA28" i="13"/>
  <c r="BA28" i="14" s="1"/>
  <c r="BA28" i="15" s="1"/>
  <c r="BA28" i="16" s="1"/>
  <c r="BA28" i="17" s="1"/>
  <c r="BA28" i="18" s="1"/>
  <c r="BA28" i="19" s="1"/>
  <c r="BB93" i="13"/>
  <c r="BB93" i="14" s="1"/>
  <c r="BB93" i="15" s="1"/>
  <c r="BB93" i="16" s="1"/>
  <c r="BB93" i="17" s="1"/>
  <c r="BB93" i="18" s="1"/>
  <c r="BB67" i="19" s="1"/>
  <c r="BI24" i="13"/>
  <c r="BI24" i="14" s="1"/>
  <c r="BI24" i="15" s="1"/>
  <c r="BI24" i="16" s="1"/>
  <c r="BI24" i="17" s="1"/>
  <c r="BI24" i="18" s="1"/>
  <c r="BI24" i="19" s="1"/>
  <c r="BB98" i="13"/>
  <c r="BB98" i="14" s="1"/>
  <c r="BB98" i="15" s="1"/>
  <c r="BB98" i="16" s="1"/>
  <c r="BB98" i="17" s="1"/>
  <c r="BB98" i="18" s="1"/>
  <c r="BB92" i="13"/>
  <c r="BB92" i="14" s="1"/>
  <c r="BB114" i="15"/>
  <c r="BB114" i="16" s="1"/>
  <c r="BB114" i="17" s="1"/>
  <c r="BB114" i="18" s="1"/>
  <c r="BB124" i="15"/>
  <c r="BB124" i="16" s="1"/>
  <c r="BB124" i="17" s="1"/>
  <c r="BB124" i="18" s="1"/>
  <c r="BB122" i="15"/>
  <c r="BB122" i="16" s="1"/>
  <c r="BB122" i="17" s="1"/>
  <c r="BB122" i="18" s="1"/>
  <c r="BB108" i="15"/>
  <c r="BB108" i="16" s="1"/>
  <c r="BB108" i="17" s="1"/>
  <c r="BB108" i="18" s="1"/>
  <c r="BB89" i="13"/>
  <c r="BB89" i="14" s="1"/>
  <c r="BB89" i="15" s="1"/>
  <c r="BB89" i="16" s="1"/>
  <c r="BB89" i="17" s="1"/>
  <c r="BB89" i="18" s="1"/>
  <c r="BB63" i="19" s="1"/>
  <c r="BB99" i="13"/>
  <c r="BB99" i="14" s="1"/>
  <c r="BB99" i="15" s="1"/>
  <c r="BB99" i="16" s="1"/>
  <c r="BB99" i="17" s="1"/>
  <c r="BB99" i="18" s="1"/>
  <c r="K130" i="17"/>
  <c r="R132" i="17"/>
  <c r="R140" i="17"/>
  <c r="R117" i="17"/>
  <c r="R133" i="17"/>
  <c r="R126" i="17"/>
  <c r="K122" i="17"/>
  <c r="K133" i="17"/>
  <c r="R118" i="17"/>
  <c r="K123" i="17"/>
  <c r="K128" i="17"/>
  <c r="K140" i="17"/>
  <c r="R119" i="17"/>
  <c r="K134" i="17"/>
  <c r="R123" i="17"/>
  <c r="K129" i="17"/>
  <c r="K109" i="17"/>
  <c r="K135" i="17"/>
  <c r="R125" i="17"/>
  <c r="R127" i="17"/>
  <c r="K115" i="17"/>
  <c r="R116" i="17"/>
  <c r="K131" i="17"/>
  <c r="R112" i="17"/>
  <c r="K137" i="17"/>
  <c r="K119" i="17"/>
  <c r="R111" i="17"/>
  <c r="K110" i="17"/>
  <c r="R122" i="17"/>
  <c r="R131" i="17"/>
  <c r="R136" i="17"/>
  <c r="K120" i="17"/>
  <c r="K116" i="17"/>
  <c r="K125" i="17"/>
  <c r="K112" i="17"/>
  <c r="R139" i="17"/>
  <c r="R135" i="17"/>
  <c r="K111" i="17"/>
  <c r="R120" i="17"/>
  <c r="R124" i="17"/>
  <c r="K126" i="17"/>
  <c r="K113" i="17"/>
  <c r="K139" i="17"/>
  <c r="R121" i="17"/>
  <c r="R110" i="17"/>
  <c r="K132" i="17"/>
  <c r="R130" i="17"/>
  <c r="R113" i="17"/>
  <c r="K138" i="17"/>
  <c r="R134" i="17"/>
  <c r="K124" i="17"/>
  <c r="K136" i="17"/>
  <c r="K117" i="17"/>
  <c r="R129" i="17"/>
  <c r="K114" i="17"/>
  <c r="K121" i="17"/>
  <c r="AT4" i="14"/>
  <c r="AT77" i="14" s="1"/>
  <c r="AT4" i="16"/>
  <c r="AT77" i="16" s="1"/>
  <c r="BI110" i="16"/>
  <c r="BI110" i="17" s="1"/>
  <c r="BI110" i="18" s="1"/>
  <c r="BI134" i="16"/>
  <c r="BI134" i="17" s="1"/>
  <c r="BI134" i="18" s="1"/>
  <c r="BA50" i="17"/>
  <c r="BA50" i="18" s="1"/>
  <c r="BA39" i="18"/>
  <c r="BB137" i="18"/>
  <c r="BB125" i="18"/>
  <c r="BB118" i="18"/>
  <c r="AT4" i="13"/>
  <c r="AT77" i="13" s="1"/>
  <c r="AT4" i="19"/>
  <c r="AT51" i="19" s="1"/>
  <c r="BI99" i="13"/>
  <c r="BI99" i="14" s="1"/>
  <c r="BI99" i="15" s="1"/>
  <c r="BI99" i="16" s="1"/>
  <c r="BI99" i="17" s="1"/>
  <c r="BI99" i="18" s="1"/>
  <c r="BI95" i="13"/>
  <c r="BI95" i="14" s="1"/>
  <c r="BI95" i="15" s="1"/>
  <c r="BI95" i="16" s="1"/>
  <c r="BI95" i="17" s="1"/>
  <c r="BI95" i="18" s="1"/>
  <c r="BI69" i="19" s="1"/>
  <c r="AT4" i="18"/>
  <c r="AT77" i="18" s="1"/>
  <c r="AE13" i="14"/>
  <c r="AE13" i="18"/>
  <c r="AE13" i="19"/>
  <c r="AE13" i="16"/>
  <c r="BI97" i="12"/>
  <c r="BI97" i="13" s="1"/>
  <c r="BI97" i="14" s="1"/>
  <c r="BI97" i="15" s="1"/>
  <c r="BI97" i="16" s="1"/>
  <c r="BI97" i="17" s="1"/>
  <c r="BI97" i="18" s="1"/>
  <c r="AF97" i="12"/>
  <c r="BI112" i="12"/>
  <c r="BI112" i="13" s="1"/>
  <c r="BI112" i="14" s="1"/>
  <c r="BI112" i="15" s="1"/>
  <c r="BI112" i="16" s="1"/>
  <c r="BI112" i="17" s="1"/>
  <c r="BI112" i="18" s="1"/>
  <c r="AF112" i="12"/>
  <c r="AF99" i="12"/>
  <c r="AF111" i="12"/>
  <c r="BI111" i="12"/>
  <c r="BI111" i="13" s="1"/>
  <c r="BI111" i="14" s="1"/>
  <c r="BI111" i="15" s="1"/>
  <c r="BI111" i="16" s="1"/>
  <c r="BI111" i="17" s="1"/>
  <c r="BI111" i="18" s="1"/>
  <c r="AF125" i="12"/>
  <c r="BI125" i="12"/>
  <c r="BI125" i="13" s="1"/>
  <c r="BI125" i="14" s="1"/>
  <c r="BI125" i="15" s="1"/>
  <c r="BI125" i="16" s="1"/>
  <c r="BI125" i="17" s="1"/>
  <c r="BI125" i="18" s="1"/>
  <c r="BA25" i="13"/>
  <c r="BA25" i="14" s="1"/>
  <c r="BA25" i="15" s="1"/>
  <c r="BA25" i="16" s="1"/>
  <c r="BA25" i="17" s="1"/>
  <c r="BA25" i="18" s="1"/>
  <c r="BA25" i="19" s="1"/>
  <c r="BA29" i="15"/>
  <c r="BA29" i="16" s="1"/>
  <c r="BA29" i="17" s="1"/>
  <c r="BA29" i="18" s="1"/>
  <c r="BA29" i="19" s="1"/>
  <c r="BA30" i="13"/>
  <c r="BA30" i="14" s="1"/>
  <c r="BA30" i="15" s="1"/>
  <c r="BA30" i="16" s="1"/>
  <c r="BA30" i="17" s="1"/>
  <c r="BA30" i="18" s="1"/>
  <c r="BA30" i="19" s="1"/>
  <c r="BA35" i="13"/>
  <c r="BA35" i="14" s="1"/>
  <c r="BA35" i="15" s="1"/>
  <c r="BA35" i="16" s="1"/>
  <c r="BA35" i="17" s="1"/>
  <c r="BA35" i="18" s="1"/>
  <c r="BA24" i="13"/>
  <c r="BA24" i="14" s="1"/>
  <c r="BA24" i="15" s="1"/>
  <c r="BA24" i="16" s="1"/>
  <c r="BA24" i="17" s="1"/>
  <c r="BA24" i="18" s="1"/>
  <c r="BA24" i="19" s="1"/>
  <c r="BA33" i="13"/>
  <c r="BA33" i="14" s="1"/>
  <c r="BA33" i="15" s="1"/>
  <c r="BA33" i="16" s="1"/>
  <c r="BA33" i="17" s="1"/>
  <c r="BA33" i="18" s="1"/>
  <c r="BB123" i="18"/>
  <c r="BB115" i="18"/>
  <c r="BI128" i="17"/>
  <c r="BI128" i="18" s="1"/>
  <c r="BB105" i="15"/>
  <c r="BB105" i="16" s="1"/>
  <c r="BB105" i="17" s="1"/>
  <c r="BB105" i="18" s="1"/>
  <c r="BI139" i="16"/>
  <c r="BI139" i="17" s="1"/>
  <c r="BI139" i="18" s="1"/>
  <c r="BB94" i="13"/>
  <c r="BB96" i="13"/>
  <c r="BB96" i="14" s="1"/>
  <c r="BB96" i="15" s="1"/>
  <c r="BB96" i="16" s="1"/>
  <c r="BB96" i="17" s="1"/>
  <c r="BB96" i="18" s="1"/>
  <c r="BB70" i="19" s="1"/>
  <c r="K127" i="17" l="1"/>
  <c r="R115" i="17"/>
  <c r="K118" i="17"/>
  <c r="R128" i="17"/>
  <c r="R109" i="17"/>
  <c r="AE37" i="1"/>
  <c r="AE36" i="1"/>
  <c r="AE38" i="1"/>
  <c r="AE39" i="1"/>
  <c r="AE35" i="1"/>
  <c r="AF86" i="12"/>
  <c r="AK13" i="12"/>
  <c r="BA13" i="12" s="1"/>
  <c r="BA13" i="13" s="1"/>
  <c r="BA13" i="14" s="1"/>
  <c r="BA13" i="15" s="1"/>
  <c r="BA13" i="16" s="1"/>
  <c r="BA13" i="17" s="1"/>
  <c r="BA13" i="18" s="1"/>
  <c r="BA13" i="19" s="1"/>
  <c r="AH42" i="1"/>
  <c r="BQ42" i="1" s="1"/>
  <c r="Y44" i="1"/>
  <c r="AE14" i="1"/>
  <c r="AE18" i="1"/>
  <c r="AE22" i="1"/>
  <c r="AE26" i="1"/>
  <c r="AE30" i="1"/>
  <c r="AE34" i="1"/>
  <c r="AE13" i="1"/>
  <c r="AE20" i="1"/>
  <c r="AE28" i="1"/>
  <c r="AE17" i="1"/>
  <c r="AE25" i="1"/>
  <c r="AE33" i="1"/>
  <c r="AE15" i="1"/>
  <c r="AE19" i="1"/>
  <c r="AE23" i="1"/>
  <c r="AE27" i="1"/>
  <c r="AE31" i="1"/>
  <c r="AE16" i="1"/>
  <c r="AE24" i="1"/>
  <c r="AE32" i="1"/>
  <c r="AE21" i="1"/>
  <c r="AE29" i="1"/>
  <c r="BI90" i="13"/>
  <c r="BI90" i="14" s="1"/>
  <c r="BI90" i="15" s="1"/>
  <c r="BI90" i="16" s="1"/>
  <c r="BI90" i="17" s="1"/>
  <c r="BI90" i="18" s="1"/>
  <c r="BI64" i="19" s="1"/>
  <c r="R114" i="12"/>
  <c r="AU114" i="12" s="1"/>
  <c r="BI87" i="12"/>
  <c r="BI87" i="13" s="1"/>
  <c r="BI101" i="13"/>
  <c r="BI101" i="14" s="1"/>
  <c r="BI101" i="15" s="1"/>
  <c r="BI101" i="16" s="1"/>
  <c r="BI101" i="17" s="1"/>
  <c r="BI101" i="18" s="1"/>
  <c r="AF101" i="12"/>
  <c r="BI92" i="12"/>
  <c r="BI92" i="13" s="1"/>
  <c r="BI92" i="14" s="1"/>
  <c r="BI92" i="15" s="1"/>
  <c r="BI92" i="16" s="1"/>
  <c r="BI92" i="17" s="1"/>
  <c r="BI92" i="18" s="1"/>
  <c r="BI66" i="19" s="1"/>
  <c r="BI94" i="12"/>
  <c r="BI94" i="13" s="1"/>
  <c r="BI94" i="14" s="1"/>
  <c r="BI94" i="15" s="1"/>
  <c r="BI94" i="16" s="1"/>
  <c r="BI94" i="17" s="1"/>
  <c r="BI94" i="18" s="1"/>
  <c r="BI68" i="19" s="1"/>
  <c r="BB141" i="12"/>
  <c r="K127" i="12"/>
  <c r="AN127" i="12" s="1"/>
  <c r="R126" i="12"/>
  <c r="AU126" i="12" s="1"/>
  <c r="K114" i="12"/>
  <c r="AN114" i="12" s="1"/>
  <c r="R118" i="12"/>
  <c r="AU118" i="12" s="1"/>
  <c r="R124" i="12"/>
  <c r="AU124" i="12" s="1"/>
  <c r="R130" i="12"/>
  <c r="AU130" i="12" s="1"/>
  <c r="K124" i="12"/>
  <c r="AN124" i="12" s="1"/>
  <c r="K126" i="12"/>
  <c r="AN126" i="12" s="1"/>
  <c r="AF93" i="12"/>
  <c r="K130" i="12"/>
  <c r="AN130" i="12" s="1"/>
  <c r="R112" i="12"/>
  <c r="AU112" i="12" s="1"/>
  <c r="AF88" i="12"/>
  <c r="K122" i="12"/>
  <c r="AN122" i="12" s="1"/>
  <c r="R121" i="12"/>
  <c r="AU121" i="12" s="1"/>
  <c r="K111" i="12"/>
  <c r="AN111" i="12" s="1"/>
  <c r="R110" i="12"/>
  <c r="AU110" i="12" s="1"/>
  <c r="R128" i="12"/>
  <c r="AU128" i="12" s="1"/>
  <c r="R111" i="12"/>
  <c r="AU111" i="12" s="1"/>
  <c r="K120" i="12"/>
  <c r="AN120" i="12" s="1"/>
  <c r="K123" i="12"/>
  <c r="AN123" i="12" s="1"/>
  <c r="R113" i="12"/>
  <c r="AU113" i="12" s="1"/>
  <c r="K118" i="12"/>
  <c r="AN118" i="12" s="1"/>
  <c r="R116" i="12"/>
  <c r="AU116" i="12" s="1"/>
  <c r="K112" i="12"/>
  <c r="AN112" i="12" s="1"/>
  <c r="K115" i="12"/>
  <c r="AN115" i="12" s="1"/>
  <c r="R120" i="12"/>
  <c r="AU120" i="12" s="1"/>
  <c r="K113" i="12"/>
  <c r="AN113" i="12" s="1"/>
  <c r="R109" i="12"/>
  <c r="AU109" i="12" s="1"/>
  <c r="K117" i="12"/>
  <c r="AN117" i="12" s="1"/>
  <c r="R125" i="12"/>
  <c r="AU125" i="12" s="1"/>
  <c r="K129" i="12"/>
  <c r="AN129" i="12" s="1"/>
  <c r="K110" i="12"/>
  <c r="AN110" i="12" s="1"/>
  <c r="R127" i="12"/>
  <c r="AU127" i="12" s="1"/>
  <c r="R119" i="12"/>
  <c r="AU119" i="12" s="1"/>
  <c r="R129" i="12"/>
  <c r="AU129" i="12" s="1"/>
  <c r="K119" i="12"/>
  <c r="AN119" i="12" s="1"/>
  <c r="K116" i="12"/>
  <c r="AN116" i="12" s="1"/>
  <c r="K121" i="12"/>
  <c r="AN121" i="12" s="1"/>
  <c r="R123" i="12"/>
  <c r="AU123" i="12" s="1"/>
  <c r="K109" i="12"/>
  <c r="AN109" i="12" s="1"/>
  <c r="K128" i="12"/>
  <c r="AN128" i="12" s="1"/>
  <c r="R115" i="12"/>
  <c r="AU115" i="12" s="1"/>
  <c r="BI93" i="13"/>
  <c r="BI93" i="14" s="1"/>
  <c r="BI93" i="15" s="1"/>
  <c r="BI93" i="16" s="1"/>
  <c r="BI93" i="17" s="1"/>
  <c r="BI93" i="18" s="1"/>
  <c r="BI67" i="19" s="1"/>
  <c r="AT9" i="14"/>
  <c r="AT82" i="14" s="1"/>
  <c r="K89" i="14" s="1"/>
  <c r="R117" i="12"/>
  <c r="AU117" i="12" s="1"/>
  <c r="R122" i="12"/>
  <c r="AU122" i="12" s="1"/>
  <c r="AT9" i="16"/>
  <c r="AT82" i="16" s="1"/>
  <c r="K121" i="16" s="1"/>
  <c r="AT7" i="1"/>
  <c r="BI88" i="13"/>
  <c r="BI88" i="14" s="1"/>
  <c r="BI88" i="15" s="1"/>
  <c r="BI88" i="16" s="1"/>
  <c r="BI88" i="17" s="1"/>
  <c r="BI88" i="18" s="1"/>
  <c r="BI62" i="19" s="1"/>
  <c r="AT9" i="17"/>
  <c r="AT82" i="17" s="1"/>
  <c r="K100" i="17" s="1"/>
  <c r="AT9" i="15"/>
  <c r="AT82" i="15" s="1"/>
  <c r="K116" i="15" s="1"/>
  <c r="K109" i="15"/>
  <c r="AT9" i="18"/>
  <c r="AT82" i="18" s="1"/>
  <c r="K88" i="18" s="1"/>
  <c r="AT9" i="13"/>
  <c r="AT82" i="13" s="1"/>
  <c r="K106" i="13" s="1"/>
  <c r="AT9" i="12"/>
  <c r="AT82" i="12" s="1"/>
  <c r="K139" i="12" s="1"/>
  <c r="AN139" i="12" s="1"/>
  <c r="AE68" i="17"/>
  <c r="E141" i="17" s="1"/>
  <c r="AF91" i="12"/>
  <c r="BI91" i="12"/>
  <c r="BI91" i="13" s="1"/>
  <c r="BI91" i="14" s="1"/>
  <c r="BI91" i="15" s="1"/>
  <c r="BI91" i="16" s="1"/>
  <c r="BI91" i="17" s="1"/>
  <c r="BI91" i="18" s="1"/>
  <c r="BI65" i="19" s="1"/>
  <c r="BI89" i="12"/>
  <c r="BI89" i="13" s="1"/>
  <c r="BI89" i="14" s="1"/>
  <c r="BI89" i="15" s="1"/>
  <c r="BI89" i="16" s="1"/>
  <c r="BI89" i="17" s="1"/>
  <c r="BI89" i="18" s="1"/>
  <c r="BI63" i="19" s="1"/>
  <c r="AE68" i="12"/>
  <c r="R110" i="15"/>
  <c r="BI58" i="13"/>
  <c r="BI58" i="14" s="1"/>
  <c r="BI58" i="15" s="1"/>
  <c r="BI58" i="16" s="1"/>
  <c r="BI58" i="17" s="1"/>
  <c r="BI58" i="18" s="1"/>
  <c r="BI131" i="12"/>
  <c r="BI131" i="13" s="1"/>
  <c r="BI131" i="14" s="1"/>
  <c r="BI131" i="15" s="1"/>
  <c r="BI131" i="16" s="1"/>
  <c r="BI131" i="17" s="1"/>
  <c r="BI131" i="18" s="1"/>
  <c r="E86" i="15"/>
  <c r="AF86" i="15" s="1"/>
  <c r="AF141" i="15" s="1"/>
  <c r="AE68" i="15"/>
  <c r="BI57" i="13"/>
  <c r="BI57" i="14" s="1"/>
  <c r="BI57" i="15" s="1"/>
  <c r="BI57" i="16" s="1"/>
  <c r="BI57" i="17" s="1"/>
  <c r="BI57" i="18" s="1"/>
  <c r="BI130" i="12"/>
  <c r="BI130" i="13" s="1"/>
  <c r="BI130" i="14" s="1"/>
  <c r="BI130" i="15" s="1"/>
  <c r="BI130" i="16" s="1"/>
  <c r="BI130" i="17" s="1"/>
  <c r="BI130" i="18" s="1"/>
  <c r="AF141" i="17"/>
  <c r="E86" i="13"/>
  <c r="AF86" i="13" s="1"/>
  <c r="AE68" i="13"/>
  <c r="K110" i="15"/>
  <c r="E86" i="18"/>
  <c r="AF86" i="18" s="1"/>
  <c r="AE68" i="18"/>
  <c r="BB94" i="14"/>
  <c r="BB94" i="15" s="1"/>
  <c r="BB94" i="16" s="1"/>
  <c r="BB94" i="17" s="1"/>
  <c r="BB94" i="18" s="1"/>
  <c r="BB68" i="19" s="1"/>
  <c r="BB141" i="13"/>
  <c r="BB92" i="15"/>
  <c r="E86" i="14"/>
  <c r="AF86" i="14" s="1"/>
  <c r="AE68" i="14"/>
  <c r="R85" i="19"/>
  <c r="AU85" i="19" s="1"/>
  <c r="K88" i="19"/>
  <c r="AN88" i="19" s="1"/>
  <c r="K83" i="19"/>
  <c r="AN83" i="19" s="1"/>
  <c r="K84" i="19"/>
  <c r="AN84" i="19" s="1"/>
  <c r="R87" i="19"/>
  <c r="AU87" i="19" s="1"/>
  <c r="R83" i="19"/>
  <c r="AU83" i="19" s="1"/>
  <c r="K86" i="19"/>
  <c r="AN86" i="19" s="1"/>
  <c r="K67" i="19"/>
  <c r="K87" i="19"/>
  <c r="AN87" i="19" s="1"/>
  <c r="R86" i="19"/>
  <c r="AU86" i="19" s="1"/>
  <c r="K77" i="19"/>
  <c r="AN77" i="19" s="1"/>
  <c r="K73" i="19"/>
  <c r="AN73" i="19" s="1"/>
  <c r="K74" i="19"/>
  <c r="AN74" i="19" s="1"/>
  <c r="K85" i="19"/>
  <c r="AN85" i="19" s="1"/>
  <c r="R88" i="19"/>
  <c r="AU88" i="19" s="1"/>
  <c r="R84" i="19"/>
  <c r="AU84" i="19" s="1"/>
  <c r="K81" i="19"/>
  <c r="AN81" i="19" s="1"/>
  <c r="K75" i="19"/>
  <c r="AN75" i="19" s="1"/>
  <c r="K66" i="19"/>
  <c r="K79" i="19"/>
  <c r="AN79" i="19" s="1"/>
  <c r="K69" i="19"/>
  <c r="K72" i="19"/>
  <c r="AN72" i="19" s="1"/>
  <c r="K65" i="19"/>
  <c r="K62" i="19"/>
  <c r="K78" i="19"/>
  <c r="AN78" i="19" s="1"/>
  <c r="K61" i="19"/>
  <c r="K63" i="19"/>
  <c r="K70" i="19"/>
  <c r="K76" i="19"/>
  <c r="AN76" i="19" s="1"/>
  <c r="K80" i="19"/>
  <c r="AN80" i="19" s="1"/>
  <c r="K71" i="19"/>
  <c r="AN71" i="19" s="1"/>
  <c r="K64" i="19"/>
  <c r="K68" i="19"/>
  <c r="K82" i="19"/>
  <c r="AN82" i="19" s="1"/>
  <c r="K110" i="16"/>
  <c r="R110" i="16"/>
  <c r="K109" i="16"/>
  <c r="R109" i="16"/>
  <c r="E86" i="16"/>
  <c r="AF86" i="16" s="1"/>
  <c r="AE68" i="16"/>
  <c r="K109" i="13"/>
  <c r="R124" i="13"/>
  <c r="K130" i="13"/>
  <c r="R129" i="13"/>
  <c r="R113" i="13"/>
  <c r="K121" i="13"/>
  <c r="R134" i="13"/>
  <c r="K110" i="13"/>
  <c r="R127" i="13"/>
  <c r="K112" i="13"/>
  <c r="R110" i="13"/>
  <c r="R122" i="13"/>
  <c r="R116" i="13"/>
  <c r="R133" i="13"/>
  <c r="R121" i="13"/>
  <c r="K115" i="13"/>
  <c r="K125" i="13"/>
  <c r="AN125" i="13" s="1"/>
  <c r="AN125" i="14" s="1"/>
  <c r="K111" i="13"/>
  <c r="K133" i="13"/>
  <c r="K118" i="13"/>
  <c r="R131" i="13"/>
  <c r="R119" i="13"/>
  <c r="K129" i="13"/>
  <c r="K128" i="13"/>
  <c r="R130" i="13"/>
  <c r="R135" i="13"/>
  <c r="R132" i="13"/>
  <c r="R117" i="13"/>
  <c r="R128" i="13"/>
  <c r="R114" i="13"/>
  <c r="K135" i="13"/>
  <c r="K114" i="13"/>
  <c r="K132" i="13"/>
  <c r="R123" i="13"/>
  <c r="K120" i="13"/>
  <c r="R118" i="13"/>
  <c r="K127" i="13"/>
  <c r="K134" i="13"/>
  <c r="R120" i="13"/>
  <c r="K116" i="13"/>
  <c r="R111" i="13"/>
  <c r="K126" i="13"/>
  <c r="K131" i="13"/>
  <c r="K113" i="13"/>
  <c r="K124" i="13"/>
  <c r="K119" i="13"/>
  <c r="K117" i="13"/>
  <c r="R112" i="13"/>
  <c r="R125" i="13"/>
  <c r="K123" i="13"/>
  <c r="R126" i="13"/>
  <c r="R115" i="13"/>
  <c r="R109" i="13"/>
  <c r="K122" i="13"/>
  <c r="E60" i="19"/>
  <c r="AF60" i="19" s="1"/>
  <c r="K60" i="19" s="1"/>
  <c r="AE42" i="19"/>
  <c r="K139" i="18"/>
  <c r="K122" i="18"/>
  <c r="R121" i="18"/>
  <c r="K137" i="18"/>
  <c r="K112" i="18"/>
  <c r="R119" i="18"/>
  <c r="K138" i="18"/>
  <c r="R128" i="18"/>
  <c r="R123" i="18"/>
  <c r="R110" i="18"/>
  <c r="K134" i="18"/>
  <c r="K121" i="18"/>
  <c r="K113" i="18"/>
  <c r="R127" i="18"/>
  <c r="R115" i="18"/>
  <c r="K136" i="18"/>
  <c r="K110" i="18"/>
  <c r="R134" i="18"/>
  <c r="K116" i="18"/>
  <c r="R131" i="18"/>
  <c r="K130" i="18"/>
  <c r="R125" i="18"/>
  <c r="K126" i="18"/>
  <c r="R112" i="18"/>
  <c r="R122" i="18"/>
  <c r="K119" i="18"/>
  <c r="R109" i="18"/>
  <c r="R140" i="18"/>
  <c r="K129" i="18"/>
  <c r="R138" i="18"/>
  <c r="R126" i="18"/>
  <c r="K109" i="18"/>
  <c r="K135" i="18"/>
  <c r="K114" i="18"/>
  <c r="R117" i="18"/>
  <c r="R137" i="18"/>
  <c r="K111" i="18"/>
  <c r="K127" i="18"/>
  <c r="K131" i="18"/>
  <c r="K124" i="18"/>
  <c r="K120" i="18"/>
  <c r="K132" i="18"/>
  <c r="K118" i="18"/>
  <c r="K125" i="18"/>
  <c r="K123" i="18"/>
  <c r="R113" i="18"/>
  <c r="R120" i="18"/>
  <c r="R133" i="18"/>
  <c r="K115" i="18"/>
  <c r="R130" i="18"/>
  <c r="R114" i="18"/>
  <c r="R124" i="18"/>
  <c r="R132" i="18"/>
  <c r="K128" i="18"/>
  <c r="K140" i="18"/>
  <c r="R135" i="18"/>
  <c r="K117" i="18"/>
  <c r="R116" i="18"/>
  <c r="K133" i="18"/>
  <c r="R136" i="18"/>
  <c r="R111" i="18"/>
  <c r="R139" i="18"/>
  <c r="R118" i="18"/>
  <c r="R129" i="18"/>
  <c r="AW41" i="1" l="1"/>
  <c r="AR41" i="1"/>
  <c r="AH41" i="1"/>
  <c r="BB41" i="1"/>
  <c r="AM41" i="1"/>
  <c r="AH44" i="1"/>
  <c r="K105" i="18"/>
  <c r="AU114" i="13"/>
  <c r="AU114" i="14" s="1"/>
  <c r="K90" i="18"/>
  <c r="K94" i="18"/>
  <c r="K93" i="18"/>
  <c r="K97" i="14"/>
  <c r="AN124" i="13"/>
  <c r="AN124" i="14" s="1"/>
  <c r="AU116" i="13"/>
  <c r="AU116" i="14" s="1"/>
  <c r="AN123" i="13"/>
  <c r="AN123" i="14" s="1"/>
  <c r="AN119" i="13"/>
  <c r="AN119" i="14" s="1"/>
  <c r="AN126" i="13"/>
  <c r="AN126" i="14" s="1"/>
  <c r="AN112" i="13"/>
  <c r="AN112" i="14" s="1"/>
  <c r="AN109" i="13"/>
  <c r="AN109" i="14" s="1"/>
  <c r="AN109" i="15" s="1"/>
  <c r="AN109" i="16" s="1"/>
  <c r="AN109" i="17" s="1"/>
  <c r="AN109" i="18" s="1"/>
  <c r="K96" i="15"/>
  <c r="AU109" i="13"/>
  <c r="AU109" i="14" s="1"/>
  <c r="AU109" i="15" s="1"/>
  <c r="AU109" i="16" s="1"/>
  <c r="AU109" i="17" s="1"/>
  <c r="AU109" i="18" s="1"/>
  <c r="K87" i="13"/>
  <c r="AN113" i="13"/>
  <c r="AN113" i="14" s="1"/>
  <c r="K101" i="18"/>
  <c r="AU119" i="13"/>
  <c r="AU119" i="14" s="1"/>
  <c r="AN111" i="13"/>
  <c r="AN111" i="14" s="1"/>
  <c r="AN121" i="13"/>
  <c r="AN121" i="14" s="1"/>
  <c r="AU112" i="13"/>
  <c r="AU112" i="14" s="1"/>
  <c r="AN114" i="13"/>
  <c r="AN114" i="14" s="1"/>
  <c r="K98" i="18"/>
  <c r="K105" i="13"/>
  <c r="AN120" i="13"/>
  <c r="AN120" i="14" s="1"/>
  <c r="K104" i="15"/>
  <c r="AN122" i="13"/>
  <c r="AN122" i="14" s="1"/>
  <c r="AU124" i="13"/>
  <c r="AU124" i="14" s="1"/>
  <c r="K136" i="16"/>
  <c r="K112" i="15"/>
  <c r="AN127" i="13"/>
  <c r="AN127" i="14" s="1"/>
  <c r="K132" i="16"/>
  <c r="K105" i="15"/>
  <c r="K95" i="15"/>
  <c r="K87" i="15"/>
  <c r="K115" i="15"/>
  <c r="K131" i="15"/>
  <c r="K90" i="15"/>
  <c r="K136" i="15"/>
  <c r="K108" i="15"/>
  <c r="K107" i="15"/>
  <c r="K126" i="15"/>
  <c r="AN126" i="15" s="1"/>
  <c r="K140" i="15"/>
  <c r="K135" i="15"/>
  <c r="K117" i="15"/>
  <c r="K129" i="15"/>
  <c r="K113" i="15"/>
  <c r="K95" i="16"/>
  <c r="K100" i="15"/>
  <c r="K89" i="15"/>
  <c r="K134" i="15"/>
  <c r="K97" i="15"/>
  <c r="K125" i="15"/>
  <c r="AN125" i="15" s="1"/>
  <c r="K92" i="15"/>
  <c r="K94" i="14"/>
  <c r="AU125" i="13"/>
  <c r="AU125" i="14" s="1"/>
  <c r="AU111" i="13"/>
  <c r="AU111" i="14" s="1"/>
  <c r="AU130" i="13"/>
  <c r="AU130" i="14" s="1"/>
  <c r="AT8" i="19"/>
  <c r="AT55" i="19" s="1"/>
  <c r="R80" i="19" s="1"/>
  <c r="AU80" i="19" s="1"/>
  <c r="K87" i="14"/>
  <c r="AU115" i="13"/>
  <c r="AU115" i="14" s="1"/>
  <c r="AN118" i="13"/>
  <c r="AN118" i="14" s="1"/>
  <c r="K86" i="12"/>
  <c r="AN86" i="12" s="1"/>
  <c r="K103" i="16"/>
  <c r="K116" i="16"/>
  <c r="K99" i="15"/>
  <c r="K118" i="15"/>
  <c r="AK68" i="17"/>
  <c r="K128" i="15"/>
  <c r="K102" i="15"/>
  <c r="K138" i="15"/>
  <c r="K139" i="15"/>
  <c r="K103" i="15"/>
  <c r="K122" i="15"/>
  <c r="K130" i="15"/>
  <c r="K121" i="15"/>
  <c r="AN121" i="15" s="1"/>
  <c r="AN121" i="16" s="1"/>
  <c r="AN121" i="17" s="1"/>
  <c r="AN121" i="18" s="1"/>
  <c r="K119" i="15"/>
  <c r="AN119" i="15" s="1"/>
  <c r="K132" i="15"/>
  <c r="K127" i="15"/>
  <c r="AN127" i="15" s="1"/>
  <c r="K93" i="15"/>
  <c r="K90" i="14"/>
  <c r="K93" i="14"/>
  <c r="AU126" i="13"/>
  <c r="AU126" i="14" s="1"/>
  <c r="AU120" i="13"/>
  <c r="AU120" i="14" s="1"/>
  <c r="AU121" i="13"/>
  <c r="AU121" i="14" s="1"/>
  <c r="AN130" i="13"/>
  <c r="AN130" i="14" s="1"/>
  <c r="K137" i="16"/>
  <c r="K105" i="16"/>
  <c r="K131" i="12"/>
  <c r="AN131" i="12" s="1"/>
  <c r="AN131" i="13" s="1"/>
  <c r="AN131" i="14" s="1"/>
  <c r="K137" i="15"/>
  <c r="K111" i="15"/>
  <c r="K91" i="15"/>
  <c r="K106" i="15"/>
  <c r="K101" i="15"/>
  <c r="K124" i="15"/>
  <c r="K88" i="15"/>
  <c r="K123" i="15"/>
  <c r="K98" i="15"/>
  <c r="K114" i="15"/>
  <c r="K120" i="15"/>
  <c r="K94" i="15"/>
  <c r="AU128" i="13"/>
  <c r="AU128" i="14" s="1"/>
  <c r="AU127" i="13"/>
  <c r="AU127" i="14" s="1"/>
  <c r="AU113" i="13"/>
  <c r="AU113" i="14" s="1"/>
  <c r="K123" i="16"/>
  <c r="K138" i="16"/>
  <c r="K102" i="16"/>
  <c r="K87" i="16"/>
  <c r="AF141" i="12"/>
  <c r="K103" i="18"/>
  <c r="K102" i="18"/>
  <c r="K106" i="18"/>
  <c r="K102" i="13"/>
  <c r="K137" i="13"/>
  <c r="AN116" i="13"/>
  <c r="AN116" i="14" s="1"/>
  <c r="AN116" i="15" s="1"/>
  <c r="AU118" i="13"/>
  <c r="AU118" i="14" s="1"/>
  <c r="AN128" i="13"/>
  <c r="AN128" i="14" s="1"/>
  <c r="AN115" i="13"/>
  <c r="AN115" i="14" s="1"/>
  <c r="K90" i="16"/>
  <c r="K124" i="16"/>
  <c r="K140" i="16"/>
  <c r="K133" i="16"/>
  <c r="K139" i="16"/>
  <c r="K127" i="16"/>
  <c r="K106" i="16"/>
  <c r="K86" i="18"/>
  <c r="K90" i="13"/>
  <c r="K93" i="13"/>
  <c r="K113" i="16"/>
  <c r="K91" i="16"/>
  <c r="K131" i="16"/>
  <c r="K87" i="18"/>
  <c r="K108" i="18"/>
  <c r="K95" i="18"/>
  <c r="K99" i="13"/>
  <c r="K103" i="13"/>
  <c r="AN117" i="13"/>
  <c r="AN117" i="14" s="1"/>
  <c r="K96" i="16"/>
  <c r="K118" i="16"/>
  <c r="K119" i="16"/>
  <c r="K128" i="16"/>
  <c r="K101" i="16"/>
  <c r="K108" i="16"/>
  <c r="K111" i="16"/>
  <c r="K86" i="17"/>
  <c r="AS68" i="17"/>
  <c r="AU117" i="13"/>
  <c r="AU117" i="14" s="1"/>
  <c r="AU122" i="13"/>
  <c r="AU122" i="14" s="1"/>
  <c r="AN110" i="13"/>
  <c r="AN110" i="14" s="1"/>
  <c r="AN110" i="15" s="1"/>
  <c r="AN110" i="16" s="1"/>
  <c r="AN110" i="17" s="1"/>
  <c r="AN110" i="18" s="1"/>
  <c r="BA68" i="17"/>
  <c r="AU110" i="13"/>
  <c r="AU110" i="14" s="1"/>
  <c r="AU110" i="15" s="1"/>
  <c r="AU110" i="16" s="1"/>
  <c r="AU110" i="17" s="1"/>
  <c r="AU110" i="18" s="1"/>
  <c r="BI68" i="17"/>
  <c r="K100" i="18"/>
  <c r="K92" i="18"/>
  <c r="K107" i="18"/>
  <c r="K97" i="18"/>
  <c r="K104" i="18"/>
  <c r="K91" i="14"/>
  <c r="K139" i="14"/>
  <c r="K104" i="13"/>
  <c r="K88" i="13"/>
  <c r="K138" i="13"/>
  <c r="AN129" i="13"/>
  <c r="AN129" i="14" s="1"/>
  <c r="AU129" i="13"/>
  <c r="AU129" i="14" s="1"/>
  <c r="K99" i="16"/>
  <c r="K97" i="16"/>
  <c r="K126" i="16"/>
  <c r="K120" i="16"/>
  <c r="K92" i="16"/>
  <c r="K135" i="16"/>
  <c r="K112" i="16"/>
  <c r="K114" i="16"/>
  <c r="K93" i="16"/>
  <c r="K88" i="16"/>
  <c r="K122" i="16"/>
  <c r="AT8" i="17"/>
  <c r="AT81" i="17" s="1"/>
  <c r="R91" i="17" s="1"/>
  <c r="K91" i="17"/>
  <c r="K108" i="17"/>
  <c r="K91" i="18"/>
  <c r="K99" i="18"/>
  <c r="K96" i="18"/>
  <c r="K89" i="18"/>
  <c r="K140" i="14"/>
  <c r="K95" i="14"/>
  <c r="K108" i="13"/>
  <c r="K101" i="13"/>
  <c r="K136" i="13"/>
  <c r="AU123" i="13"/>
  <c r="AU123" i="14" s="1"/>
  <c r="K139" i="13"/>
  <c r="AN139" i="13" s="1"/>
  <c r="K98" i="16"/>
  <c r="K89" i="16"/>
  <c r="K117" i="16"/>
  <c r="K129" i="16"/>
  <c r="K104" i="16"/>
  <c r="K94" i="16"/>
  <c r="K125" i="16"/>
  <c r="K134" i="16"/>
  <c r="K100" i="16"/>
  <c r="K107" i="16"/>
  <c r="K115" i="16"/>
  <c r="K130" i="16"/>
  <c r="K86" i="14"/>
  <c r="AT8" i="13"/>
  <c r="AT81" i="13" s="1"/>
  <c r="R93" i="13" s="1"/>
  <c r="AT8" i="16"/>
  <c r="AT81" i="16" s="1"/>
  <c r="R86" i="16" s="1"/>
  <c r="K94" i="17"/>
  <c r="K105" i="12"/>
  <c r="AN105" i="12" s="1"/>
  <c r="K96" i="14"/>
  <c r="K98" i="14"/>
  <c r="K95" i="13"/>
  <c r="K107" i="13"/>
  <c r="K86" i="13"/>
  <c r="K100" i="13"/>
  <c r="K94" i="13"/>
  <c r="K140" i="13"/>
  <c r="AT8" i="12"/>
  <c r="AT81" i="12" s="1"/>
  <c r="R88" i="12" s="1"/>
  <c r="AU88" i="12" s="1"/>
  <c r="AT8" i="18"/>
  <c r="AT81" i="18" s="1"/>
  <c r="R87" i="18" s="1"/>
  <c r="BB42" i="1"/>
  <c r="K104" i="17"/>
  <c r="K93" i="17"/>
  <c r="K134" i="12"/>
  <c r="AN134" i="12" s="1"/>
  <c r="AN134" i="13" s="1"/>
  <c r="AN134" i="14" s="1"/>
  <c r="K133" i="15"/>
  <c r="K97" i="17"/>
  <c r="K92" i="14"/>
  <c r="K88" i="14"/>
  <c r="K138" i="14"/>
  <c r="K91" i="13"/>
  <c r="K92" i="13"/>
  <c r="K98" i="13"/>
  <c r="K97" i="13"/>
  <c r="K89" i="13"/>
  <c r="K96" i="13"/>
  <c r="K105" i="17"/>
  <c r="AT8" i="14"/>
  <c r="AT81" i="14" s="1"/>
  <c r="R138" i="14" s="1"/>
  <c r="AT8" i="15"/>
  <c r="AT81" i="15" s="1"/>
  <c r="R90" i="15" s="1"/>
  <c r="K88" i="17"/>
  <c r="K98" i="17"/>
  <c r="K103" i="17"/>
  <c r="K96" i="12"/>
  <c r="AN96" i="12" s="1"/>
  <c r="K91" i="12"/>
  <c r="AN91" i="12" s="1"/>
  <c r="K100" i="12"/>
  <c r="AN100" i="12" s="1"/>
  <c r="K88" i="12"/>
  <c r="AN88" i="12" s="1"/>
  <c r="K99" i="12"/>
  <c r="AN99" i="12" s="1"/>
  <c r="K90" i="12"/>
  <c r="AN90" i="12" s="1"/>
  <c r="K102" i="12"/>
  <c r="AN102" i="12" s="1"/>
  <c r="K140" i="12"/>
  <c r="AN140" i="12" s="1"/>
  <c r="K104" i="12"/>
  <c r="AN104" i="12" s="1"/>
  <c r="K133" i="12"/>
  <c r="AN133" i="12" s="1"/>
  <c r="AN133" i="13" s="1"/>
  <c r="AN133" i="14" s="1"/>
  <c r="K132" i="12"/>
  <c r="AN132" i="12" s="1"/>
  <c r="AN132" i="13" s="1"/>
  <c r="AN132" i="14" s="1"/>
  <c r="K92" i="12"/>
  <c r="AN92" i="12" s="1"/>
  <c r="K93" i="12"/>
  <c r="AN93" i="12" s="1"/>
  <c r="K87" i="12"/>
  <c r="AN87" i="12" s="1"/>
  <c r="K137" i="12"/>
  <c r="AN137" i="12" s="1"/>
  <c r="K89" i="12"/>
  <c r="AN89" i="12" s="1"/>
  <c r="K135" i="12"/>
  <c r="AN135" i="12" s="1"/>
  <c r="AN135" i="13" s="1"/>
  <c r="AN135" i="14" s="1"/>
  <c r="K98" i="12"/>
  <c r="AN98" i="12" s="1"/>
  <c r="K103" i="12"/>
  <c r="AN103" i="12" s="1"/>
  <c r="K106" i="12"/>
  <c r="AN106" i="12" s="1"/>
  <c r="AN106" i="13" s="1"/>
  <c r="AN106" i="14" s="1"/>
  <c r="K108" i="12"/>
  <c r="AN108" i="12" s="1"/>
  <c r="K95" i="12"/>
  <c r="AN95" i="12" s="1"/>
  <c r="K138" i="12"/>
  <c r="AN138" i="12" s="1"/>
  <c r="K96" i="17"/>
  <c r="K89" i="17"/>
  <c r="K102" i="17"/>
  <c r="K95" i="17"/>
  <c r="K101" i="17"/>
  <c r="K90" i="17"/>
  <c r="K92" i="17"/>
  <c r="K107" i="17"/>
  <c r="K87" i="17"/>
  <c r="K106" i="17"/>
  <c r="K99" i="17"/>
  <c r="K97" i="12"/>
  <c r="AN97" i="12" s="1"/>
  <c r="K101" i="12"/>
  <c r="AN101" i="12" s="1"/>
  <c r="K94" i="12"/>
  <c r="AN94" i="12" s="1"/>
  <c r="K136" i="12"/>
  <c r="AN136" i="12" s="1"/>
  <c r="K107" i="12"/>
  <c r="AN107" i="12" s="1"/>
  <c r="AS68" i="12"/>
  <c r="BA68" i="12"/>
  <c r="AK68" i="12"/>
  <c r="BI68" i="12"/>
  <c r="E141" i="12"/>
  <c r="BI141" i="12"/>
  <c r="R138" i="12"/>
  <c r="AU138" i="12" s="1"/>
  <c r="BA68" i="13"/>
  <c r="BI68" i="13"/>
  <c r="E141" i="13"/>
  <c r="AK68" i="13"/>
  <c r="AS68" i="13"/>
  <c r="BI86" i="13"/>
  <c r="BI86" i="14" s="1"/>
  <c r="AF141" i="13"/>
  <c r="K86" i="15"/>
  <c r="BI68" i="15"/>
  <c r="E141" i="15"/>
  <c r="AK68" i="15"/>
  <c r="BA68" i="15"/>
  <c r="AS68" i="15"/>
  <c r="K89" i="19"/>
  <c r="AS42" i="19"/>
  <c r="BA42" i="19"/>
  <c r="E89" i="19"/>
  <c r="AK42" i="19"/>
  <c r="BI42" i="19"/>
  <c r="K86" i="16"/>
  <c r="AF141" i="14"/>
  <c r="BI68" i="18"/>
  <c r="BA68" i="18"/>
  <c r="AK68" i="18"/>
  <c r="AS68" i="18"/>
  <c r="E141" i="18"/>
  <c r="AF89" i="19"/>
  <c r="BA68" i="16"/>
  <c r="BI68" i="16"/>
  <c r="E141" i="16"/>
  <c r="AK68" i="16"/>
  <c r="AS68" i="16"/>
  <c r="BB141" i="14"/>
  <c r="AF141" i="18"/>
  <c r="AF141" i="16"/>
  <c r="BB92" i="16"/>
  <c r="BB141" i="15"/>
  <c r="BA68" i="14"/>
  <c r="BI68" i="14"/>
  <c r="E141" i="14"/>
  <c r="AS68" i="14"/>
  <c r="AK68" i="14"/>
  <c r="BI87" i="14"/>
  <c r="BI87" i="15" s="1"/>
  <c r="BI87" i="16" s="1"/>
  <c r="BI87" i="17" s="1"/>
  <c r="BI87" i="18" s="1"/>
  <c r="BI61" i="19" s="1"/>
  <c r="BQ41" i="1" l="1"/>
  <c r="AH43" i="1"/>
  <c r="R105" i="15"/>
  <c r="BL41" i="1"/>
  <c r="BL42" i="1" s="1"/>
  <c r="R99" i="15"/>
  <c r="R103" i="15"/>
  <c r="R106" i="15"/>
  <c r="AN120" i="15"/>
  <c r="AN120" i="16" s="1"/>
  <c r="AN120" i="17" s="1"/>
  <c r="AN120" i="18" s="1"/>
  <c r="R138" i="15"/>
  <c r="R135" i="15"/>
  <c r="R86" i="15"/>
  <c r="R107" i="15"/>
  <c r="R118" i="15"/>
  <c r="AU118" i="15" s="1"/>
  <c r="AN101" i="13"/>
  <c r="AN101" i="14" s="1"/>
  <c r="AN101" i="15" s="1"/>
  <c r="AN101" i="16" s="1"/>
  <c r="AN101" i="17" s="1"/>
  <c r="AN101" i="18" s="1"/>
  <c r="R112" i="15"/>
  <c r="AU112" i="15" s="1"/>
  <c r="R130" i="15"/>
  <c r="AU130" i="15" s="1"/>
  <c r="R123" i="15"/>
  <c r="AU123" i="15" s="1"/>
  <c r="R108" i="15"/>
  <c r="AN124" i="15"/>
  <c r="AN124" i="16" s="1"/>
  <c r="AN124" i="17" s="1"/>
  <c r="AN124" i="18" s="1"/>
  <c r="AN135" i="15"/>
  <c r="AN113" i="15"/>
  <c r="AN113" i="16" s="1"/>
  <c r="AN113" i="17" s="1"/>
  <c r="AN113" i="18" s="1"/>
  <c r="AN105" i="13"/>
  <c r="AN105" i="14" s="1"/>
  <c r="AN105" i="15" s="1"/>
  <c r="AN105" i="16" s="1"/>
  <c r="AN105" i="17" s="1"/>
  <c r="AN105" i="18" s="1"/>
  <c r="AN115" i="15"/>
  <c r="AN115" i="16" s="1"/>
  <c r="AN115" i="17" s="1"/>
  <c r="AN115" i="18" s="1"/>
  <c r="AN123" i="15"/>
  <c r="AN123" i="16" s="1"/>
  <c r="AN123" i="17" s="1"/>
  <c r="AN123" i="18" s="1"/>
  <c r="R127" i="15"/>
  <c r="AU127" i="15" s="1"/>
  <c r="R121" i="15"/>
  <c r="AU121" i="15" s="1"/>
  <c r="R125" i="15"/>
  <c r="AU125" i="15" s="1"/>
  <c r="R104" i="15"/>
  <c r="R101" i="15"/>
  <c r="R137" i="15"/>
  <c r="R95" i="15"/>
  <c r="AN135" i="16"/>
  <c r="AN135" i="17" s="1"/>
  <c r="AN135" i="18" s="1"/>
  <c r="R94" i="15"/>
  <c r="R91" i="15"/>
  <c r="R129" i="15"/>
  <c r="AU129" i="15" s="1"/>
  <c r="R131" i="15"/>
  <c r="R115" i="15"/>
  <c r="AU115" i="15" s="1"/>
  <c r="R117" i="15"/>
  <c r="AU117" i="15" s="1"/>
  <c r="R98" i="17"/>
  <c r="R97" i="15"/>
  <c r="R75" i="19"/>
  <c r="AU75" i="19" s="1"/>
  <c r="R91" i="12"/>
  <c r="AU91" i="12" s="1"/>
  <c r="R92" i="12"/>
  <c r="AU92" i="12" s="1"/>
  <c r="AN131" i="15"/>
  <c r="AN131" i="16" s="1"/>
  <c r="AN131" i="17" s="1"/>
  <c r="AN131" i="18" s="1"/>
  <c r="R98" i="12"/>
  <c r="AU98" i="12" s="1"/>
  <c r="R136" i="12"/>
  <c r="AU136" i="12" s="1"/>
  <c r="R82" i="19"/>
  <c r="AU82" i="19" s="1"/>
  <c r="R105" i="12"/>
  <c r="AU105" i="12" s="1"/>
  <c r="R102" i="12"/>
  <c r="AU102" i="12" s="1"/>
  <c r="AN97" i="13"/>
  <c r="AN97" i="14" s="1"/>
  <c r="AN97" i="15" s="1"/>
  <c r="AN97" i="16" s="1"/>
  <c r="AN97" i="17" s="1"/>
  <c r="AN97" i="18" s="1"/>
  <c r="AN114" i="15"/>
  <c r="AN114" i="16" s="1"/>
  <c r="AN114" i="17" s="1"/>
  <c r="AN114" i="18" s="1"/>
  <c r="AN130" i="15"/>
  <c r="AN130" i="16" s="1"/>
  <c r="AN130" i="17" s="1"/>
  <c r="AN130" i="18" s="1"/>
  <c r="R89" i="14"/>
  <c r="R97" i="17"/>
  <c r="R77" i="19"/>
  <c r="AU77" i="19" s="1"/>
  <c r="AN112" i="15"/>
  <c r="AN112" i="16" s="1"/>
  <c r="AN112" i="17" s="1"/>
  <c r="AN112" i="18" s="1"/>
  <c r="R96" i="17"/>
  <c r="R74" i="19"/>
  <c r="AU74" i="19" s="1"/>
  <c r="AN134" i="15"/>
  <c r="AN134" i="16" s="1"/>
  <c r="AN134" i="17" s="1"/>
  <c r="AN134" i="18" s="1"/>
  <c r="R63" i="19"/>
  <c r="BG41" i="1"/>
  <c r="BG42" i="1" s="1"/>
  <c r="AN91" i="13"/>
  <c r="AN91" i="14" s="1"/>
  <c r="AN91" i="15" s="1"/>
  <c r="AN91" i="16" s="1"/>
  <c r="AN91" i="17" s="1"/>
  <c r="AN91" i="18" s="1"/>
  <c r="AN65" i="19" s="1"/>
  <c r="R73" i="19"/>
  <c r="AU73" i="19" s="1"/>
  <c r="R95" i="13"/>
  <c r="R76" i="19"/>
  <c r="AU76" i="19" s="1"/>
  <c r="R71" i="19"/>
  <c r="AU71" i="19" s="1"/>
  <c r="R72" i="19"/>
  <c r="AU72" i="19" s="1"/>
  <c r="AN122" i="15"/>
  <c r="AN122" i="16" s="1"/>
  <c r="AN122" i="17" s="1"/>
  <c r="AN122" i="18" s="1"/>
  <c r="R88" i="17"/>
  <c r="R91" i="18"/>
  <c r="AN137" i="13"/>
  <c r="AN137" i="14" s="1"/>
  <c r="AN137" i="15" s="1"/>
  <c r="AN137" i="16" s="1"/>
  <c r="AN137" i="17" s="1"/>
  <c r="AN137" i="18" s="1"/>
  <c r="R61" i="19"/>
  <c r="R62" i="19"/>
  <c r="R69" i="19"/>
  <c r="R70" i="19"/>
  <c r="R78" i="19"/>
  <c r="AU78" i="19" s="1"/>
  <c r="R67" i="19"/>
  <c r="R93" i="17"/>
  <c r="R106" i="17"/>
  <c r="R99" i="18"/>
  <c r="R105" i="18"/>
  <c r="R92" i="17"/>
  <c r="R104" i="17"/>
  <c r="R107" i="17"/>
  <c r="R60" i="19"/>
  <c r="R103" i="17"/>
  <c r="R108" i="17"/>
  <c r="R96" i="18"/>
  <c r="AN87" i="13"/>
  <c r="AN87" i="14" s="1"/>
  <c r="AN87" i="15" s="1"/>
  <c r="AN87" i="16" s="1"/>
  <c r="AN87" i="17" s="1"/>
  <c r="AN87" i="18" s="1"/>
  <c r="AN61" i="19" s="1"/>
  <c r="AN92" i="13"/>
  <c r="AN92" i="14" s="1"/>
  <c r="AN92" i="15" s="1"/>
  <c r="AN92" i="16" s="1"/>
  <c r="AN92" i="17" s="1"/>
  <c r="AN92" i="18" s="1"/>
  <c r="AN66" i="19" s="1"/>
  <c r="R66" i="19"/>
  <c r="R81" i="19"/>
  <c r="AU81" i="19" s="1"/>
  <c r="R79" i="19"/>
  <c r="AU79" i="19" s="1"/>
  <c r="AN139" i="14"/>
  <c r="AN139" i="15" s="1"/>
  <c r="AN139" i="16" s="1"/>
  <c r="AN139" i="17" s="1"/>
  <c r="AN139" i="18" s="1"/>
  <c r="R65" i="19"/>
  <c r="AN111" i="15"/>
  <c r="AN111" i="16" s="1"/>
  <c r="AN111" i="17" s="1"/>
  <c r="AN111" i="18" s="1"/>
  <c r="R132" i="15"/>
  <c r="R87" i="15"/>
  <c r="R126" i="15"/>
  <c r="AU126" i="15" s="1"/>
  <c r="R102" i="15"/>
  <c r="R88" i="15"/>
  <c r="R116" i="15"/>
  <c r="AU116" i="15" s="1"/>
  <c r="AE41" i="1"/>
  <c r="AE43" i="1" s="1"/>
  <c r="R134" i="15"/>
  <c r="R128" i="15"/>
  <c r="AU128" i="15" s="1"/>
  <c r="R136" i="15"/>
  <c r="R93" i="15"/>
  <c r="R86" i="12"/>
  <c r="AU86" i="12" s="1"/>
  <c r="R100" i="15"/>
  <c r="R122" i="15"/>
  <c r="AU122" i="15" s="1"/>
  <c r="R134" i="12"/>
  <c r="AU134" i="12" s="1"/>
  <c r="AU134" i="13" s="1"/>
  <c r="AU134" i="14" s="1"/>
  <c r="R96" i="12"/>
  <c r="AU96" i="12" s="1"/>
  <c r="R140" i="12"/>
  <c r="AU140" i="12" s="1"/>
  <c r="R111" i="15"/>
  <c r="AU111" i="15" s="1"/>
  <c r="R98" i="15"/>
  <c r="R89" i="15"/>
  <c r="R124" i="15"/>
  <c r="AU124" i="15" s="1"/>
  <c r="R120" i="15"/>
  <c r="AU120" i="15" s="1"/>
  <c r="R119" i="15"/>
  <c r="AU119" i="15" s="1"/>
  <c r="R131" i="12"/>
  <c r="AU131" i="12" s="1"/>
  <c r="AU131" i="13" s="1"/>
  <c r="AU131" i="14" s="1"/>
  <c r="R133" i="15"/>
  <c r="R113" i="15"/>
  <c r="AU113" i="15" s="1"/>
  <c r="R92" i="15"/>
  <c r="R140" i="15"/>
  <c r="R96" i="15"/>
  <c r="R139" i="15"/>
  <c r="R114" i="15"/>
  <c r="AU114" i="15" s="1"/>
  <c r="R135" i="12"/>
  <c r="AU135" i="12" s="1"/>
  <c r="AU135" i="13" s="1"/>
  <c r="AU135" i="14" s="1"/>
  <c r="R139" i="12"/>
  <c r="AU139" i="12" s="1"/>
  <c r="R100" i="12"/>
  <c r="AU100" i="12" s="1"/>
  <c r="AN107" i="13"/>
  <c r="AN107" i="14" s="1"/>
  <c r="AN107" i="15" s="1"/>
  <c r="AN107" i="16" s="1"/>
  <c r="AN107" i="17" s="1"/>
  <c r="AN107" i="18" s="1"/>
  <c r="AN106" i="15"/>
  <c r="AN106" i="16" s="1"/>
  <c r="AN106" i="17" s="1"/>
  <c r="AN106" i="18" s="1"/>
  <c r="AN89" i="13"/>
  <c r="AN89" i="14" s="1"/>
  <c r="AN89" i="15" s="1"/>
  <c r="AN89" i="16" s="1"/>
  <c r="AN89" i="17" s="1"/>
  <c r="AN89" i="18" s="1"/>
  <c r="AN63" i="19" s="1"/>
  <c r="AN132" i="15"/>
  <c r="AN132" i="16" s="1"/>
  <c r="AN132" i="17" s="1"/>
  <c r="AN132" i="18" s="1"/>
  <c r="AN125" i="16"/>
  <c r="AN125" i="17" s="1"/>
  <c r="AN125" i="18" s="1"/>
  <c r="R105" i="16"/>
  <c r="R102" i="16"/>
  <c r="AN118" i="15"/>
  <c r="AN118" i="16" s="1"/>
  <c r="AN118" i="17" s="1"/>
  <c r="AN118" i="18" s="1"/>
  <c r="R111" i="16"/>
  <c r="R92" i="16"/>
  <c r="AN93" i="13"/>
  <c r="AN93" i="14" s="1"/>
  <c r="AN93" i="15" s="1"/>
  <c r="AN93" i="16" s="1"/>
  <c r="AN93" i="17" s="1"/>
  <c r="AN93" i="18" s="1"/>
  <c r="AN67" i="19" s="1"/>
  <c r="AN117" i="15"/>
  <c r="AN117" i="16" s="1"/>
  <c r="AN117" i="17" s="1"/>
  <c r="AN117" i="18" s="1"/>
  <c r="AN133" i="15"/>
  <c r="AN133" i="16" s="1"/>
  <c r="AN133" i="17" s="1"/>
  <c r="AN133" i="18" s="1"/>
  <c r="R94" i="16"/>
  <c r="AN90" i="13"/>
  <c r="AN90" i="14" s="1"/>
  <c r="AN90" i="15" s="1"/>
  <c r="AN90" i="16" s="1"/>
  <c r="AN90" i="17" s="1"/>
  <c r="AN90" i="18" s="1"/>
  <c r="AN64" i="19" s="1"/>
  <c r="R139" i="16"/>
  <c r="AN129" i="15"/>
  <c r="AN129" i="16" s="1"/>
  <c r="AN129" i="17" s="1"/>
  <c r="AN129" i="18" s="1"/>
  <c r="AN126" i="16"/>
  <c r="AN126" i="17" s="1"/>
  <c r="AN126" i="18" s="1"/>
  <c r="R100" i="18"/>
  <c r="R108" i="18"/>
  <c r="R86" i="14"/>
  <c r="R107" i="18"/>
  <c r="R86" i="17"/>
  <c r="R89" i="17"/>
  <c r="R105" i="17"/>
  <c r="R102" i="17"/>
  <c r="R90" i="17"/>
  <c r="R95" i="17"/>
  <c r="R99" i="12"/>
  <c r="AU99" i="12" s="1"/>
  <c r="R94" i="18"/>
  <c r="R89" i="18"/>
  <c r="R101" i="12"/>
  <c r="AU101" i="12" s="1"/>
  <c r="R94" i="12"/>
  <c r="AU94" i="12" s="1"/>
  <c r="R132" i="12"/>
  <c r="AU132" i="12" s="1"/>
  <c r="AU132" i="13" s="1"/>
  <c r="AU132" i="14" s="1"/>
  <c r="R107" i="12"/>
  <c r="AU107" i="12" s="1"/>
  <c r="R89" i="12"/>
  <c r="AU89" i="12" s="1"/>
  <c r="R106" i="12"/>
  <c r="AU106" i="12" s="1"/>
  <c r="R90" i="12"/>
  <c r="AU90" i="12" s="1"/>
  <c r="R97" i="18"/>
  <c r="AN98" i="13"/>
  <c r="AN98" i="14" s="1"/>
  <c r="AN98" i="15" s="1"/>
  <c r="AN98" i="16" s="1"/>
  <c r="AN98" i="17" s="1"/>
  <c r="AN98" i="18" s="1"/>
  <c r="AN99" i="13"/>
  <c r="AN99" i="14" s="1"/>
  <c r="AN99" i="15" s="1"/>
  <c r="AN99" i="16" s="1"/>
  <c r="AN99" i="17" s="1"/>
  <c r="AN99" i="18" s="1"/>
  <c r="R137" i="16"/>
  <c r="R120" i="16"/>
  <c r="R87" i="16"/>
  <c r="AN116" i="16"/>
  <c r="AN116" i="17" s="1"/>
  <c r="AN116" i="18" s="1"/>
  <c r="AN127" i="16"/>
  <c r="AN127" i="17" s="1"/>
  <c r="AN127" i="18" s="1"/>
  <c r="R102" i="18"/>
  <c r="R106" i="18"/>
  <c r="R90" i="18"/>
  <c r="R93" i="18"/>
  <c r="R86" i="18"/>
  <c r="R88" i="18"/>
  <c r="R97" i="12"/>
  <c r="AU97" i="12" s="1"/>
  <c r="R96" i="14"/>
  <c r="R101" i="18"/>
  <c r="R95" i="18"/>
  <c r="BI141" i="13"/>
  <c r="R98" i="18"/>
  <c r="R93" i="12"/>
  <c r="AU93" i="12" s="1"/>
  <c r="AU93" i="13" s="1"/>
  <c r="R92" i="18"/>
  <c r="R94" i="17"/>
  <c r="R100" i="17"/>
  <c r="R99" i="17"/>
  <c r="R101" i="17"/>
  <c r="R87" i="17"/>
  <c r="R104" i="18"/>
  <c r="R87" i="12"/>
  <c r="AU87" i="12" s="1"/>
  <c r="R103" i="18"/>
  <c r="R137" i="12"/>
  <c r="AU137" i="12" s="1"/>
  <c r="R103" i="12"/>
  <c r="AU103" i="12" s="1"/>
  <c r="R133" i="12"/>
  <c r="AU133" i="12" s="1"/>
  <c r="AU133" i="13" s="1"/>
  <c r="AU133" i="14" s="1"/>
  <c r="R108" i="12"/>
  <c r="AU108" i="12" s="1"/>
  <c r="R104" i="12"/>
  <c r="AU104" i="12" s="1"/>
  <c r="R95" i="12"/>
  <c r="AU95" i="12" s="1"/>
  <c r="AN88" i="13"/>
  <c r="AN88" i="14" s="1"/>
  <c r="AN88" i="15" s="1"/>
  <c r="AN88" i="16" s="1"/>
  <c r="AN88" i="17" s="1"/>
  <c r="AN88" i="18" s="1"/>
  <c r="AN62" i="19" s="1"/>
  <c r="R88" i="16"/>
  <c r="R114" i="16"/>
  <c r="R134" i="16"/>
  <c r="AN96" i="13"/>
  <c r="AN96" i="14" s="1"/>
  <c r="AN96" i="15" s="1"/>
  <c r="AN96" i="16" s="1"/>
  <c r="AN96" i="17" s="1"/>
  <c r="AN96" i="18" s="1"/>
  <c r="AN70" i="19" s="1"/>
  <c r="R130" i="16"/>
  <c r="K141" i="13"/>
  <c r="R108" i="13"/>
  <c r="K141" i="14"/>
  <c r="K141" i="18"/>
  <c r="R91" i="14"/>
  <c r="R87" i="14"/>
  <c r="AN108" i="13"/>
  <c r="AN108" i="14" s="1"/>
  <c r="AN108" i="15" s="1"/>
  <c r="AN108" i="16" s="1"/>
  <c r="AN108" i="17" s="1"/>
  <c r="AN108" i="18" s="1"/>
  <c r="R98" i="14"/>
  <c r="AN128" i="15"/>
  <c r="AN128" i="16" s="1"/>
  <c r="AN128" i="17" s="1"/>
  <c r="AN128" i="18" s="1"/>
  <c r="R64" i="19"/>
  <c r="R68" i="19"/>
  <c r="K141" i="15"/>
  <c r="AN94" i="13"/>
  <c r="AN94" i="14" s="1"/>
  <c r="AN94" i="15" s="1"/>
  <c r="AN94" i="16" s="1"/>
  <c r="AN94" i="17" s="1"/>
  <c r="AN94" i="18" s="1"/>
  <c r="AN68" i="19" s="1"/>
  <c r="AN138" i="13"/>
  <c r="AN138" i="14" s="1"/>
  <c r="AN138" i="15" s="1"/>
  <c r="AN138" i="16" s="1"/>
  <c r="AN138" i="17" s="1"/>
  <c r="AN138" i="18" s="1"/>
  <c r="R139" i="13"/>
  <c r="R98" i="16"/>
  <c r="AN119" i="16"/>
  <c r="AN119" i="17" s="1"/>
  <c r="AN119" i="18" s="1"/>
  <c r="AN140" i="13"/>
  <c r="AN140" i="14" s="1"/>
  <c r="AN140" i="15" s="1"/>
  <c r="AN140" i="16" s="1"/>
  <c r="AN140" i="17" s="1"/>
  <c r="AN140" i="18" s="1"/>
  <c r="R106" i="13"/>
  <c r="AN103" i="13"/>
  <c r="AN103" i="14" s="1"/>
  <c r="AN103" i="15" s="1"/>
  <c r="AN103" i="16" s="1"/>
  <c r="AN103" i="17" s="1"/>
  <c r="AN103" i="18" s="1"/>
  <c r="AN102" i="13"/>
  <c r="AN102" i="14" s="1"/>
  <c r="AN102" i="15" s="1"/>
  <c r="AN102" i="16" s="1"/>
  <c r="AN102" i="17" s="1"/>
  <c r="AN102" i="18" s="1"/>
  <c r="AN100" i="13"/>
  <c r="AN100" i="14" s="1"/>
  <c r="AN100" i="15" s="1"/>
  <c r="AN100" i="16" s="1"/>
  <c r="AN100" i="17" s="1"/>
  <c r="AN100" i="18" s="1"/>
  <c r="R99" i="16"/>
  <c r="R126" i="16"/>
  <c r="R93" i="16"/>
  <c r="R87" i="13"/>
  <c r="R92" i="13"/>
  <c r="R106" i="16"/>
  <c r="R96" i="16"/>
  <c r="R100" i="16"/>
  <c r="R107" i="16"/>
  <c r="R91" i="13"/>
  <c r="AN95" i="13"/>
  <c r="AN95" i="14" s="1"/>
  <c r="AN95" i="15" s="1"/>
  <c r="AN95" i="16" s="1"/>
  <c r="AN95" i="17" s="1"/>
  <c r="AN95" i="18" s="1"/>
  <c r="AN69" i="19" s="1"/>
  <c r="R101" i="16"/>
  <c r="R103" i="16"/>
  <c r="R136" i="16"/>
  <c r="R112" i="16"/>
  <c r="R118" i="16"/>
  <c r="R132" i="16"/>
  <c r="R137" i="13"/>
  <c r="R100" i="13"/>
  <c r="AN141" i="12"/>
  <c r="R86" i="13"/>
  <c r="AN136" i="13"/>
  <c r="AN136" i="14" s="1"/>
  <c r="AN136" i="15" s="1"/>
  <c r="AN136" i="16" s="1"/>
  <c r="AN136" i="17" s="1"/>
  <c r="AN136" i="18" s="1"/>
  <c r="AN104" i="13"/>
  <c r="AN104" i="14" s="1"/>
  <c r="AN104" i="15" s="1"/>
  <c r="AN104" i="16" s="1"/>
  <c r="AN104" i="17" s="1"/>
  <c r="AN104" i="18" s="1"/>
  <c r="R107" i="13"/>
  <c r="R96" i="13"/>
  <c r="R102" i="13"/>
  <c r="R103" i="13"/>
  <c r="R88" i="13"/>
  <c r="AU88" i="13" s="1"/>
  <c r="R98" i="13"/>
  <c r="R105" i="13"/>
  <c r="R101" i="13"/>
  <c r="R97" i="13"/>
  <c r="R94" i="13"/>
  <c r="R140" i="13"/>
  <c r="R90" i="13"/>
  <c r="R138" i="13"/>
  <c r="AU138" i="13" s="1"/>
  <c r="AU138" i="14" s="1"/>
  <c r="R104" i="13"/>
  <c r="R136" i="13"/>
  <c r="R99" i="13"/>
  <c r="R89" i="13"/>
  <c r="R89" i="16"/>
  <c r="R95" i="16"/>
  <c r="R119" i="16"/>
  <c r="R124" i="16"/>
  <c r="R135" i="16"/>
  <c r="R138" i="16"/>
  <c r="R104" i="16"/>
  <c r="R140" i="16"/>
  <c r="R121" i="16"/>
  <c r="R128" i="16"/>
  <c r="R117" i="16"/>
  <c r="R123" i="16"/>
  <c r="R116" i="16"/>
  <c r="R122" i="16"/>
  <c r="R113" i="16"/>
  <c r="R131" i="16"/>
  <c r="R108" i="16"/>
  <c r="R115" i="16"/>
  <c r="R129" i="16"/>
  <c r="R91" i="16"/>
  <c r="R125" i="16"/>
  <c r="R90" i="16"/>
  <c r="R97" i="16"/>
  <c r="R133" i="16"/>
  <c r="R127" i="16"/>
  <c r="R97" i="14"/>
  <c r="R92" i="14"/>
  <c r="R140" i="14"/>
  <c r="R88" i="14"/>
  <c r="R95" i="14"/>
  <c r="R139" i="14"/>
  <c r="R94" i="14"/>
  <c r="R93" i="14"/>
  <c r="R90" i="14"/>
  <c r="K141" i="17"/>
  <c r="K141" i="12"/>
  <c r="AM43" i="1"/>
  <c r="AN86" i="13"/>
  <c r="K141" i="16"/>
  <c r="BB92" i="17"/>
  <c r="BB141" i="16"/>
  <c r="BI141" i="14"/>
  <c r="BI86" i="15"/>
  <c r="AU138" i="15" l="1"/>
  <c r="AU94" i="13"/>
  <c r="AU94" i="14" s="1"/>
  <c r="AU94" i="15" s="1"/>
  <c r="AU94" i="16" s="1"/>
  <c r="AU94" i="17" s="1"/>
  <c r="AU94" i="18" s="1"/>
  <c r="AU68" i="19" s="1"/>
  <c r="AU115" i="16"/>
  <c r="AU115" i="17" s="1"/>
  <c r="AU115" i="18" s="1"/>
  <c r="AU136" i="13"/>
  <c r="AU136" i="14" s="1"/>
  <c r="AU136" i="15" s="1"/>
  <c r="AU136" i="16" s="1"/>
  <c r="AU136" i="17" s="1"/>
  <c r="AU136" i="18" s="1"/>
  <c r="AU95" i="13"/>
  <c r="AU95" i="14" s="1"/>
  <c r="AU95" i="15" s="1"/>
  <c r="AU95" i="16" s="1"/>
  <c r="AU95" i="17" s="1"/>
  <c r="AU95" i="18" s="1"/>
  <c r="AU69" i="19" s="1"/>
  <c r="AU92" i="13"/>
  <c r="AU91" i="13"/>
  <c r="AU91" i="14" s="1"/>
  <c r="AU91" i="15" s="1"/>
  <c r="AU91" i="16" s="1"/>
  <c r="AU91" i="17" s="1"/>
  <c r="AU91" i="18" s="1"/>
  <c r="AU65" i="19" s="1"/>
  <c r="AU99" i="13"/>
  <c r="AU99" i="14" s="1"/>
  <c r="AU99" i="15" s="1"/>
  <c r="AU99" i="16" s="1"/>
  <c r="AU99" i="17" s="1"/>
  <c r="AU99" i="18" s="1"/>
  <c r="AU106" i="13"/>
  <c r="AU106" i="14" s="1"/>
  <c r="AU106" i="15" s="1"/>
  <c r="AU106" i="16" s="1"/>
  <c r="AU106" i="17" s="1"/>
  <c r="AU106" i="18" s="1"/>
  <c r="AU100" i="13"/>
  <c r="AU100" i="14" s="1"/>
  <c r="AU100" i="15" s="1"/>
  <c r="AU100" i="16" s="1"/>
  <c r="AU100" i="17" s="1"/>
  <c r="AU100" i="18" s="1"/>
  <c r="AU116" i="16"/>
  <c r="AU116" i="17" s="1"/>
  <c r="AU116" i="18" s="1"/>
  <c r="AU120" i="16"/>
  <c r="AU120" i="17" s="1"/>
  <c r="AU120" i="18" s="1"/>
  <c r="AU89" i="13"/>
  <c r="AU89" i="14" s="1"/>
  <c r="AU89" i="15" s="1"/>
  <c r="AU89" i="16" s="1"/>
  <c r="AU89" i="17" s="1"/>
  <c r="AU89" i="18" s="1"/>
  <c r="AU63" i="19" s="1"/>
  <c r="AU135" i="15"/>
  <c r="AU135" i="16" s="1"/>
  <c r="AU135" i="17" s="1"/>
  <c r="AU135" i="18" s="1"/>
  <c r="AU113" i="16"/>
  <c r="AU113" i="17" s="1"/>
  <c r="AU113" i="18" s="1"/>
  <c r="AR43" i="1"/>
  <c r="AW43" i="1" s="1"/>
  <c r="BL43" i="1" s="1"/>
  <c r="AU86" i="13"/>
  <c r="AU86" i="14" s="1"/>
  <c r="AU86" i="15" s="1"/>
  <c r="AU111" i="16"/>
  <c r="AU111" i="17" s="1"/>
  <c r="AU111" i="18" s="1"/>
  <c r="AU132" i="15"/>
  <c r="AU132" i="16" s="1"/>
  <c r="AU132" i="17" s="1"/>
  <c r="AU132" i="18" s="1"/>
  <c r="AU112" i="16"/>
  <c r="AU112" i="17" s="1"/>
  <c r="AU112" i="18" s="1"/>
  <c r="AU123" i="16"/>
  <c r="AU123" i="17" s="1"/>
  <c r="AU123" i="18" s="1"/>
  <c r="AU124" i="16"/>
  <c r="AU124" i="17" s="1"/>
  <c r="AU124" i="18" s="1"/>
  <c r="AU140" i="13"/>
  <c r="AU140" i="14" s="1"/>
  <c r="AU140" i="15" s="1"/>
  <c r="AU140" i="16" s="1"/>
  <c r="AU140" i="17" s="1"/>
  <c r="AU140" i="18" s="1"/>
  <c r="AU102" i="13"/>
  <c r="AU102" i="14" s="1"/>
  <c r="AU102" i="15" s="1"/>
  <c r="AU102" i="16" s="1"/>
  <c r="AU102" i="17" s="1"/>
  <c r="AU102" i="18" s="1"/>
  <c r="AU139" i="13"/>
  <c r="AU139" i="14" s="1"/>
  <c r="AU139" i="15" s="1"/>
  <c r="AU139" i="16" s="1"/>
  <c r="AU139" i="17" s="1"/>
  <c r="AU139" i="18" s="1"/>
  <c r="AU122" i="16"/>
  <c r="AU122" i="17" s="1"/>
  <c r="AU122" i="18" s="1"/>
  <c r="AU134" i="15"/>
  <c r="AU134" i="16" s="1"/>
  <c r="AU134" i="17" s="1"/>
  <c r="AU134" i="18" s="1"/>
  <c r="AU125" i="16"/>
  <c r="AU125" i="17" s="1"/>
  <c r="AU125" i="18" s="1"/>
  <c r="AU108" i="13"/>
  <c r="AU108" i="14" s="1"/>
  <c r="AU108" i="15" s="1"/>
  <c r="AU108" i="16" s="1"/>
  <c r="AU108" i="17" s="1"/>
  <c r="AU108" i="18" s="1"/>
  <c r="AU105" i="13"/>
  <c r="AU105" i="14" s="1"/>
  <c r="AU105" i="15" s="1"/>
  <c r="AU105" i="16" s="1"/>
  <c r="AU105" i="17" s="1"/>
  <c r="AU105" i="18" s="1"/>
  <c r="AU98" i="13"/>
  <c r="AU98" i="14" s="1"/>
  <c r="AU98" i="15" s="1"/>
  <c r="AU98" i="16" s="1"/>
  <c r="AU98" i="17" s="1"/>
  <c r="AU98" i="18" s="1"/>
  <c r="AU126" i="16"/>
  <c r="AU126" i="17" s="1"/>
  <c r="AU126" i="18" s="1"/>
  <c r="AU114" i="16"/>
  <c r="AU114" i="17" s="1"/>
  <c r="AU114" i="18" s="1"/>
  <c r="AU88" i="14"/>
  <c r="AU88" i="15" s="1"/>
  <c r="AU88" i="16" s="1"/>
  <c r="AU88" i="17" s="1"/>
  <c r="AU88" i="18" s="1"/>
  <c r="AU62" i="19" s="1"/>
  <c r="AU121" i="16"/>
  <c r="AU121" i="17" s="1"/>
  <c r="AU121" i="18" s="1"/>
  <c r="AU101" i="13"/>
  <c r="AU101" i="14" s="1"/>
  <c r="AU101" i="15" s="1"/>
  <c r="AU101" i="16" s="1"/>
  <c r="AU101" i="17" s="1"/>
  <c r="AU101" i="18" s="1"/>
  <c r="AU103" i="13"/>
  <c r="AU103" i="14" s="1"/>
  <c r="AU103" i="15" s="1"/>
  <c r="AU103" i="16" s="1"/>
  <c r="AU103" i="17" s="1"/>
  <c r="AU103" i="18" s="1"/>
  <c r="AU117" i="16"/>
  <c r="AU117" i="17" s="1"/>
  <c r="AU117" i="18" s="1"/>
  <c r="AU119" i="16"/>
  <c r="AU119" i="17" s="1"/>
  <c r="AU119" i="18" s="1"/>
  <c r="AU96" i="13"/>
  <c r="AU96" i="14" s="1"/>
  <c r="AU96" i="15" s="1"/>
  <c r="AU96" i="16" s="1"/>
  <c r="AU96" i="17" s="1"/>
  <c r="AU96" i="18" s="1"/>
  <c r="AU70" i="19" s="1"/>
  <c r="AU133" i="15"/>
  <c r="AU133" i="16" s="1"/>
  <c r="AU133" i="17" s="1"/>
  <c r="AU133" i="18" s="1"/>
  <c r="AU131" i="15"/>
  <c r="AU131" i="16" s="1"/>
  <c r="AU131" i="17" s="1"/>
  <c r="AU131" i="18" s="1"/>
  <c r="BL44" i="1"/>
  <c r="AU129" i="16"/>
  <c r="AU129" i="17" s="1"/>
  <c r="AU129" i="18" s="1"/>
  <c r="AU118" i="16"/>
  <c r="AU118" i="17" s="1"/>
  <c r="AU118" i="18" s="1"/>
  <c r="AU87" i="13"/>
  <c r="AU87" i="14" s="1"/>
  <c r="AU87" i="15" s="1"/>
  <c r="AU87" i="16" s="1"/>
  <c r="AU87" i="17" s="1"/>
  <c r="AU87" i="18" s="1"/>
  <c r="AU61" i="19" s="1"/>
  <c r="R141" i="15"/>
  <c r="AU130" i="16"/>
  <c r="AU130" i="17" s="1"/>
  <c r="AU130" i="18" s="1"/>
  <c r="AU128" i="16"/>
  <c r="AU128" i="17" s="1"/>
  <c r="AU128" i="18" s="1"/>
  <c r="AU97" i="13"/>
  <c r="AU97" i="14" s="1"/>
  <c r="AU97" i="15" s="1"/>
  <c r="AU97" i="16" s="1"/>
  <c r="AU97" i="17" s="1"/>
  <c r="AU97" i="18" s="1"/>
  <c r="AU104" i="13"/>
  <c r="AU104" i="14" s="1"/>
  <c r="AU104" i="15" s="1"/>
  <c r="AU104" i="16" s="1"/>
  <c r="AU104" i="17" s="1"/>
  <c r="AU104" i="18" s="1"/>
  <c r="R141" i="12"/>
  <c r="AU93" i="14"/>
  <c r="AU93" i="15" s="1"/>
  <c r="AU93" i="16" s="1"/>
  <c r="AU93" i="17" s="1"/>
  <c r="AU93" i="18" s="1"/>
  <c r="AU67" i="19" s="1"/>
  <c r="AU90" i="13"/>
  <c r="AU90" i="14" s="1"/>
  <c r="AU90" i="15" s="1"/>
  <c r="AU90" i="16" s="1"/>
  <c r="AU90" i="17" s="1"/>
  <c r="AU90" i="18" s="1"/>
  <c r="AU64" i="19" s="1"/>
  <c r="AU141" i="12"/>
  <c r="R141" i="17"/>
  <c r="R141" i="18"/>
  <c r="AU107" i="13"/>
  <c r="AU107" i="14" s="1"/>
  <c r="AU107" i="15" s="1"/>
  <c r="AU107" i="16" s="1"/>
  <c r="AU107" i="17" s="1"/>
  <c r="AU107" i="18" s="1"/>
  <c r="AU127" i="16"/>
  <c r="AU127" i="17" s="1"/>
  <c r="AU127" i="18" s="1"/>
  <c r="AU137" i="13"/>
  <c r="AU137" i="14" s="1"/>
  <c r="AU137" i="15" s="1"/>
  <c r="AU137" i="16" s="1"/>
  <c r="AU137" i="17" s="1"/>
  <c r="AU137" i="18" s="1"/>
  <c r="R89" i="19"/>
  <c r="AU92" i="14"/>
  <c r="AU92" i="15" s="1"/>
  <c r="AU92" i="16" s="1"/>
  <c r="AU92" i="17" s="1"/>
  <c r="AU92" i="18" s="1"/>
  <c r="AU66" i="19" s="1"/>
  <c r="AN141" i="13"/>
  <c r="R141" i="13"/>
  <c r="AU138" i="16"/>
  <c r="AU138" i="17" s="1"/>
  <c r="AU138" i="18" s="1"/>
  <c r="R141" i="16"/>
  <c r="R141" i="14"/>
  <c r="AN86" i="14"/>
  <c r="AN86" i="15" s="1"/>
  <c r="BI141" i="15"/>
  <c r="BI86" i="16"/>
  <c r="BB92" i="18"/>
  <c r="BB141" i="17"/>
  <c r="AU141" i="13" l="1"/>
  <c r="AU141" i="14"/>
  <c r="AN141" i="14"/>
  <c r="BI141" i="16"/>
  <c r="BI86" i="17"/>
  <c r="BB66" i="19"/>
  <c r="BB89" i="19" s="1"/>
  <c r="BB141" i="18"/>
  <c r="AN141" i="15"/>
  <c r="AN86" i="16"/>
  <c r="AU141" i="15"/>
  <c r="AU86" i="16"/>
  <c r="AU141" i="16" l="1"/>
  <c r="AU86" i="17"/>
  <c r="AN141" i="16"/>
  <c r="AN86" i="17"/>
  <c r="BI141" i="17"/>
  <c r="BI86" i="18"/>
  <c r="AN141" i="17" l="1"/>
  <c r="AN86" i="18"/>
  <c r="BI141" i="18"/>
  <c r="BI60" i="19"/>
  <c r="BI89" i="19" s="1"/>
  <c r="AU141" i="17"/>
  <c r="AU86" i="18"/>
  <c r="AU141" i="18" l="1"/>
  <c r="AU60" i="19"/>
  <c r="AU89" i="19" s="1"/>
  <c r="AN141" i="18"/>
  <c r="AN60" i="19"/>
  <c r="AN89" i="19" s="1"/>
</calcChain>
</file>

<file path=xl/comments1.xml><?xml version="1.0" encoding="utf-8"?>
<comments xmlns="http://schemas.openxmlformats.org/spreadsheetml/2006/main">
  <authors>
    <author>C052769</author>
  </authors>
  <commentList>
    <comment ref="X1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4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5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6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7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8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19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0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1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5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6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7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8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29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0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1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2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  <comment ref="X33" authorId="0" shapeId="0">
      <text>
        <r>
          <rPr>
            <b/>
            <sz val="12"/>
            <color indexed="81"/>
            <rFont val="Tahoma"/>
            <family val="2"/>
          </rPr>
          <t>Digite 1 , caso este serviço seja Contrapartida Física</t>
        </r>
      </text>
    </comment>
  </commentList>
</comments>
</file>

<file path=xl/sharedStrings.xml><?xml version="1.0" encoding="utf-8"?>
<sst xmlns="http://schemas.openxmlformats.org/spreadsheetml/2006/main" count="746" uniqueCount="223">
  <si>
    <t>PROPONENTE</t>
  </si>
  <si>
    <t>ITEM</t>
  </si>
  <si>
    <t>RESPONSÁVEL TÉCNICO - CREA</t>
  </si>
  <si>
    <t>CONTRATO Nº</t>
  </si>
  <si>
    <t xml:space="preserve">EMPREENDIMENTO       </t>
  </si>
  <si>
    <t xml:space="preserve">PROGRAMA                      </t>
  </si>
  <si>
    <t xml:space="preserve">PROPONENTE                </t>
  </si>
  <si>
    <t xml:space="preserve">MUNICÍPIO                           </t>
  </si>
  <si>
    <t xml:space="preserve">CONSTRUTORA                 </t>
  </si>
  <si>
    <t xml:space="preserve">RESPONSÁVEL TÉCNICO </t>
  </si>
  <si>
    <t xml:space="preserve">VALOR DO INVESTIMENTO            </t>
  </si>
  <si>
    <t xml:space="preserve">VALOR DO REPASSE                       </t>
  </si>
  <si>
    <t xml:space="preserve">VALOR DA CONTRAPARTIDA   </t>
  </si>
  <si>
    <t>RELATÓRIO DE EXECUÇÃO FÍSICO-FINANCEIRO</t>
  </si>
  <si>
    <t>FÍSICO</t>
  </si>
  <si>
    <t>NO PERÍODO</t>
  </si>
  <si>
    <t>SERVIÇOS</t>
  </si>
  <si>
    <t>DESCRIÇÃO DOS SERVIÇOS</t>
  </si>
  <si>
    <t>VALOR DOS</t>
  </si>
  <si>
    <t>PROGRAMADO - %</t>
  </si>
  <si>
    <t>EXECUTADO - %</t>
  </si>
  <si>
    <t>TOTAL</t>
  </si>
  <si>
    <t>LOCAL E DATA</t>
  </si>
  <si>
    <t>VISTO  CEF</t>
  </si>
  <si>
    <t>FINANCEIRO</t>
  </si>
  <si>
    <t>REALIZADO NO PERÍODO</t>
  </si>
  <si>
    <t>REALIZADO ATÉ O PERÍODO</t>
  </si>
  <si>
    <t>CONCEDENTE</t>
  </si>
  <si>
    <t>CRONOGRAMA FÍSICO-FINANCEIRO GLOBAL</t>
  </si>
  <si>
    <t>FÍSICA</t>
  </si>
  <si>
    <t>FINANCEIRA</t>
  </si>
  <si>
    <t>A</t>
  </si>
  <si>
    <t>VALOR  DOS</t>
  </si>
  <si>
    <t>PESO</t>
  </si>
  <si>
    <t>%</t>
  </si>
  <si>
    <t>SERVIÇOS  R$</t>
  </si>
  <si>
    <t>MÊS 01</t>
  </si>
  <si>
    <t>MÊS 02</t>
  </si>
  <si>
    <t>MÊS 03</t>
  </si>
  <si>
    <t>MÊS 04</t>
  </si>
  <si>
    <t>MÊS 05</t>
  </si>
  <si>
    <t>MÊS 06</t>
  </si>
  <si>
    <t>MÊS 07</t>
  </si>
  <si>
    <t>SERVIÇOS  A  EXECUTAR  -  Em %</t>
  </si>
  <si>
    <t>ACUMULADO ATÉ O PERÍODO</t>
  </si>
  <si>
    <t>TOTAL SIMPLES - %</t>
  </si>
  <si>
    <t>TOTAL SIMPLES - R$</t>
  </si>
  <si>
    <t>TOTAL ACUMULADO - %</t>
  </si>
  <si>
    <t>TOTAL ACUMULADO - R$</t>
  </si>
  <si>
    <t>VALOR DO INVESTIMENTO</t>
  </si>
  <si>
    <t>VALOR DO REPASSE</t>
  </si>
  <si>
    <t xml:space="preserve">VALOR DA CONTRAPARTIDA </t>
  </si>
  <si>
    <t>PERÍODO :</t>
  </si>
  <si>
    <t>DATA</t>
  </si>
  <si>
    <t>VALOR DA CONTRAPARTIDA</t>
  </si>
  <si>
    <t>PROGRAMA</t>
  </si>
  <si>
    <t>EMPREENDIMENTO</t>
  </si>
  <si>
    <t>MUNICÍPIO</t>
  </si>
  <si>
    <t>CONSTRUTORA</t>
  </si>
  <si>
    <t>RESPONSÁVEL TÉCNICO</t>
  </si>
  <si>
    <t>EXECUTOR FIN.</t>
  </si>
  <si>
    <t>EXECUTOR FÍS</t>
  </si>
  <si>
    <t>EXECUTOR FIN</t>
  </si>
  <si>
    <t>CP</t>
  </si>
  <si>
    <t>FÍS</t>
  </si>
  <si>
    <t>FI</t>
  </si>
  <si>
    <t>ATENÇÃO</t>
  </si>
  <si>
    <t>INSTRUÇÕES DE PREENCHIMENTO</t>
  </si>
  <si>
    <t>1 - SOMENTE OS CAMPOS EM AMARELO PODEM SER PREENCHIDOS</t>
  </si>
  <si>
    <r>
      <t xml:space="preserve">2.1 - PREENCHER COM O NÚMERO </t>
    </r>
    <r>
      <rPr>
        <b/>
        <sz val="10"/>
        <color indexed="10"/>
        <rFont val="Arial"/>
        <family val="2"/>
      </rPr>
      <t>1</t>
    </r>
    <r>
      <rPr>
        <sz val="10"/>
        <rFont val="Arial"/>
      </rPr>
      <t>, CASO A CONTRAPARTIDA DE DETERMINADO ITEM SEJA FÍSICA</t>
    </r>
  </si>
  <si>
    <r>
      <t xml:space="preserve">2 - NO CRONOGRAMA GLOBAL, ATENTAR PARA A COLUNA </t>
    </r>
    <r>
      <rPr>
        <b/>
        <sz val="10"/>
        <rFont val="Arial"/>
        <family val="2"/>
      </rPr>
      <t>CP FI</t>
    </r>
    <r>
      <rPr>
        <sz val="10"/>
        <rFont val="Arial"/>
      </rPr>
      <t xml:space="preserve"> :</t>
    </r>
  </si>
  <si>
    <t>2.2 - DEIXAR SEM PREENCHIMENTO, CASO A CONTRAPARTIDA SEJA FINANCEIRA</t>
  </si>
  <si>
    <t>3 -PREENCHER O CRONOGRAMA SOMENTE COM OS GRANDES ITENS, PREFERENCIALMENTE OS</t>
  </si>
  <si>
    <t>ITENS DO QCI APROVADO</t>
  </si>
  <si>
    <t>4 - AS QUANTIDADES LANÇADAS NOS REFF, MÊS A MÊS, DEVERÃO SER JUSTIFICADAS NOS</t>
  </si>
  <si>
    <t>BOLETINS DE MEDIÇÃO OU NAS PLANILHAS DE ORÇAMENTO E MEDIÇÃO</t>
  </si>
  <si>
    <t>DA SOLICITAÇÃO DE VISTORIA, JUNTAMENTE COM O REFF.</t>
  </si>
  <si>
    <t>5 - OS BOLETINS (OU PLANILHAS) CITADOS, DEVERÃO TAMBÉM SER ENVIADOS À CAIXA, NA OCASIÃO</t>
  </si>
  <si>
    <t>Maurílio Tadeu Nogueira Martins</t>
  </si>
  <si>
    <t>Prefeitura Municipal de Conceição do Rio Verde</t>
  </si>
  <si>
    <t>Maurílio T. N. Martins - CREA-MG 73.517/D</t>
  </si>
  <si>
    <t>Conc. R. Verde, 16/09/2009</t>
  </si>
  <si>
    <t>15-09-209</t>
  </si>
  <si>
    <t>11-02-2010</t>
  </si>
  <si>
    <t>Conceição R. Verde 11-02-2010</t>
  </si>
  <si>
    <t>PREFEITURA MUNICIPAL DE CONCEIÇÃO DO RIO VERDE - MG</t>
  </si>
  <si>
    <t>Item</t>
  </si>
  <si>
    <t>Código</t>
  </si>
  <si>
    <t>Unid.</t>
  </si>
  <si>
    <t>QUADRO DE COMPOSIÇÃO DO INVESTIMENTO</t>
  </si>
  <si>
    <t>GLOBAL</t>
  </si>
  <si>
    <t>1 - IDENTIFICAÇÃO</t>
  </si>
  <si>
    <t xml:space="preserve">Programa: </t>
  </si>
  <si>
    <t>MTUR - TURISMO SOCIAL NO BRASIL</t>
  </si>
  <si>
    <t>Contrato:</t>
  </si>
  <si>
    <t>Município/UF:</t>
  </si>
  <si>
    <t>CONCEIÇÃO DO RIO VERDE - MG</t>
  </si>
  <si>
    <t>Endereço/Bairro:</t>
  </si>
  <si>
    <t>RUA SEBASTIÃO SALLES - BAIRRO CASA BRANCA - CONCEIÇÃO DO RIO VERDE MG</t>
  </si>
  <si>
    <t>2 - COMPOSIÇÃO DO INVESTIMENTO</t>
  </si>
  <si>
    <t xml:space="preserve">DISCRIMINAÇÃO </t>
  </si>
  <si>
    <t>INVESTI-</t>
  </si>
  <si>
    <t>REPASSE</t>
  </si>
  <si>
    <t>CONTRA-</t>
  </si>
  <si>
    <t>REGI-</t>
  </si>
  <si>
    <t>DOS SERVIÇOS</t>
  </si>
  <si>
    <t>MENTO (R$)</t>
  </si>
  <si>
    <t>(OGU) (R$)</t>
  </si>
  <si>
    <t>PARTIDA (R$)</t>
  </si>
  <si>
    <t>ME</t>
  </si>
  <si>
    <t>FORMA</t>
  </si>
  <si>
    <t>EG</t>
  </si>
  <si>
    <t>RF</t>
  </si>
  <si>
    <t>TOTAL GERAL</t>
  </si>
  <si>
    <t>PERCENTUAL DE PARTICIPAÇÃO</t>
  </si>
  <si>
    <t>Conceição do Rio Verde, 08/04/2011</t>
  </si>
  <si>
    <t>OBSERVAÇÃO:</t>
  </si>
  <si>
    <t>CREA-MG 73.517/D</t>
  </si>
  <si>
    <t>REGIME DE EXECUÇÃO:</t>
  </si>
  <si>
    <t>Indicar (AD) para obras por administração direta e (EG) para obras por empreitada global/preço unitária.</t>
  </si>
  <si>
    <t xml:space="preserve">FORMA DA CONTRAPARTIDA:  </t>
  </si>
  <si>
    <t>Indicar (OS) para contrapartida em obras/serviços e (RF) para contapartida em recursos financeiro.</t>
  </si>
  <si>
    <t>Discriminar as obras e serviços a serem executados , incluindo as ações para trabalho social.</t>
  </si>
  <si>
    <t>RUA DOM GUILHERME PORTO</t>
  </si>
  <si>
    <t>FOLHA 01/02</t>
  </si>
  <si>
    <t>01/01</t>
  </si>
  <si>
    <t>1.1</t>
  </si>
  <si>
    <t>BDI</t>
  </si>
  <si>
    <t>1.2</t>
  </si>
  <si>
    <t>1.3</t>
  </si>
  <si>
    <t>2.1</t>
  </si>
  <si>
    <t>2.2</t>
  </si>
  <si>
    <t>2.3</t>
  </si>
  <si>
    <t>Pedro Paulo -Prefeito Municipal</t>
  </si>
  <si>
    <t>Conceição do Rio Verde - MG</t>
  </si>
  <si>
    <t>ED-49804</t>
  </si>
  <si>
    <t>3.1</t>
  </si>
  <si>
    <t>4.1</t>
  </si>
  <si>
    <t>4.2</t>
  </si>
  <si>
    <t>4.3</t>
  </si>
  <si>
    <t>5.1</t>
  </si>
  <si>
    <t>6.1</t>
  </si>
  <si>
    <t>6.2</t>
  </si>
  <si>
    <t>m²</t>
  </si>
  <si>
    <t>m³</t>
  </si>
  <si>
    <t>Escavação, carga, descarga, espalhamento e transporte de material de 1ª categoria, com caminhão. Distância média de transporte  de 201 a 400 m</t>
  </si>
  <si>
    <t>Serviços preliminares</t>
  </si>
  <si>
    <t>ED-50135</t>
  </si>
  <si>
    <t>BARRACÃO DE OBRA, EM CHAPA DE COMPENSADO RESINADO, INCLUSIVE  INSTALAÇÕES SANITÁRIAS E MOBILIÁRIO - PADRÃO DER-MG</t>
  </si>
  <si>
    <t>ED-17989</t>
  </si>
  <si>
    <t>LOCAÇÃO DE OBRA COM GABARITO DE TÁBUAS CORRIDAS PONTALETADAS A CADA 2,00M, REAPROVEITAMENTO (2X), INCLUSIVE ACOMPANHAMENTO DE EQUIPE TOPOGRÁFICA PARA MARCAÇÃO DE PONTO TOPOGRÁFICO</t>
  </si>
  <si>
    <t>m</t>
  </si>
  <si>
    <t>ED-16660</t>
  </si>
  <si>
    <t xml:space="preserve">FORNECIMENTO E COLOCAÇÃO DE PLACA DE OBRA EM CHAPA GALVANIZADA #26, ESP. 0,45 MM, PLOTADA COM ADESIVO VINÍLICO, AFIXADA COM REBITES 4,8X40 MM, EM ESTRUTURA METÁLICA DE METALON 20X20 MM, ESP. 1,25 MM, INCLUSIVE SUPORTE EM </t>
  </si>
  <si>
    <t>Movimentação de terra</t>
  </si>
  <si>
    <t>ED-51115</t>
  </si>
  <si>
    <t>ESCAVAÇÃO MECÂNICA DE VALAS COM PROFUNDIDADE MENOR OU IGUAL A 1,5M, INCLUSIVE CARGA EM CAMINHÃO, EXCLUSIVE TRANSPORTE E DESCARGA</t>
  </si>
  <si>
    <t>ED-40149</t>
  </si>
  <si>
    <t>ED-51123</t>
  </si>
  <si>
    <t>REGULARIZAÇÃO MANUAL E COMPACTAÇÃO MECANIZADA DE TERRENO COM PLACA VIBRATÓRIA, EXCLUSIVE DESMATAMENTO, DESTOCAMENTO, LIMPEZA/ROÇADA DO TERRENO</t>
  </si>
  <si>
    <t>03</t>
  </si>
  <si>
    <t>01</t>
  </si>
  <si>
    <t>02</t>
  </si>
  <si>
    <t>Regularização e lastro de concreto</t>
  </si>
  <si>
    <t>ED-49812</t>
  </si>
  <si>
    <t xml:space="preserve">LASTRO DE CONCRETO MAGRO, INCLUSIVE TRANSPORTE, LANÇAMENTO E ADENSAMENTO </t>
  </si>
  <si>
    <t>04</t>
  </si>
  <si>
    <t>Fundações</t>
  </si>
  <si>
    <t>ED-49810</t>
  </si>
  <si>
    <t>FÔRMA E DESFORMA PARA VIGA-CINTA/BLOCO COM TÁBUA E SARRAFO, REAPROVEITAMENTO (3X) (FUNDAÇÃO)</t>
  </si>
  <si>
    <t>ED-29582</t>
  </si>
  <si>
    <t>ARMADURA DE TELA DE AÇO CA-60, SOLDADA TIPO Q-138, DIÂMETRO Ø4,2MM, TRAMA COM DIMENSÃO (100X100)MM, INCLUSIVE ESPAÇADOR, EXCLUSIVE CONCRETO</t>
  </si>
  <si>
    <t>kg</t>
  </si>
  <si>
    <t>FORNECIMENTO DE CONCRETO ESTRUTURAL, USINADO BOMBEADO, COM FCK 20MPA, INCLUSIVE LANÇAMENTO, ADENSAMENTO E ACABAMENTO (FUNDAÇÃO)</t>
  </si>
  <si>
    <t>05</t>
  </si>
  <si>
    <t>Mobilização dos tanques (módulos) e caixas</t>
  </si>
  <si>
    <t>MOBILIZAÇÃO E DESMOBILIZAÇÃO DE CONTAINER, INCLUSIVE CARGA, DESCARGA E TRANSPORTE EM CAMINHÃO CARROCERIA COM GUINDAUTO (MUNCK), EXCLUSIVE LOCAÇÃO DO CONTAINER</t>
  </si>
  <si>
    <t>ED-50137</t>
  </si>
  <si>
    <t>06</t>
  </si>
  <si>
    <t>ED-50983</t>
  </si>
  <si>
    <t>PORTÃO DE GRADE COLOCADO COM CADEADO</t>
  </si>
  <si>
    <t>6.3</t>
  </si>
  <si>
    <t>07</t>
  </si>
  <si>
    <t>Pintura das muretas e mourões de madeira</t>
  </si>
  <si>
    <t>ED-50727</t>
  </si>
  <si>
    <t>CHAPISCO COM ARGAMASSA, TRAÇO 1:3 (CIMENTO E AREIA), ESP. 5MM, APLICADO EM ALVENARIA/ESTRUTURA DE CONCRETO COM COLHER, INCLUSIVE ARGAMASSA COM PREPARO MECANIZADO</t>
  </si>
  <si>
    <t>7.1</t>
  </si>
  <si>
    <t>6.4</t>
  </si>
  <si>
    <t>ED-50491</t>
  </si>
  <si>
    <t>PINTURA ESMALTE EM ESQUADRIAS DE FERRO, DUAS (2) DEMÃOS, INCLUSIVE UMA (1) DEMÃO DE FUNDO ANTICORROSIVO</t>
  </si>
  <si>
    <t>ED-50470</t>
  </si>
  <si>
    <t>PINTURA EM CAIAÇÃO PARA AMBIENTE EXTERNO,TRÊS (3) DEMÃOS, INCLUSIVE PIGMENTO E FIXADOR DE CAL</t>
  </si>
  <si>
    <t>08</t>
  </si>
  <si>
    <t>8.1</t>
  </si>
  <si>
    <t>ED-50266</t>
  </si>
  <si>
    <t>LIMPEZA FINAL PARA ENTREGA DA OBRA</t>
  </si>
  <si>
    <t>Conceição do Rio Verde, 05 de outubro de 2023.</t>
  </si>
  <si>
    <t>Maurilio Tadeu Nogueira Martins - Engenheiro Civil - CREA-MG 73.517/D</t>
  </si>
  <si>
    <t>___________________________________________________________</t>
  </si>
  <si>
    <t>SETOP</t>
  </si>
  <si>
    <t>ESTAÇÃO DE TRATAMENTO DE ESGOTO - SALLES</t>
  </si>
  <si>
    <t>Maurilio Tadeu Nogueira Martins</t>
  </si>
  <si>
    <t>RESPONSÁVEL TÉCNICO - CREA-MG 73.517/D</t>
  </si>
  <si>
    <t xml:space="preserve">   Descrição dos serviços</t>
  </si>
  <si>
    <t>Preço com BDI</t>
  </si>
  <si>
    <t>Quant.</t>
  </si>
  <si>
    <t>Subtotal parcial</t>
  </si>
  <si>
    <t>CONSTRUÇÃO DE BASE E CERCA DE PROTEÇÃO PARA QUATRO MÓDULOS</t>
  </si>
  <si>
    <t>DE TRATAMENTO DE ESGOTO</t>
  </si>
  <si>
    <t>Construção de muro de proteção em alvenaria</t>
  </si>
  <si>
    <t>ED-50395</t>
  </si>
  <si>
    <t>MURO DIVISÓRIO EM BLOCO DE CONCRETO COM ACABAMENTO APARENTE, ESP.15CM, ALTURA DE 180CM, COM SAPATA EM CONCRETO ARMADO , DIMENSÃO (50X55)CM,  FORMA EM CONTRA BARRANCO, INCLUSIVE ESCAVAÇÃO COM TRANSPORTE E RETIRADA DO MATERIAL ESCAVADO (EM CAÇAMBA) E PINGADEIRA EM CONCRETO</t>
  </si>
  <si>
    <t>ED-50860</t>
  </si>
  <si>
    <t>CINTA ARMADA EM CONCRETO 20 MPa, INCLUSIVE LASTRO 5 CM EM CONCRETO MAGRO 9 MPa, FÔRMAS LATERAIS E DESFORMA</t>
  </si>
  <si>
    <t>6.5</t>
  </si>
  <si>
    <t>ED-50844</t>
  </si>
  <si>
    <t>CINTA DE CONCRETO ARMADO (10 x 10 CM) 20 MPa, EM GUARDA- CORPO, INCLUSIVE FORMA E AÇO, NAS CIRCULAÇÕES</t>
  </si>
  <si>
    <t>ED-50400</t>
  </si>
  <si>
    <t>6.6</t>
  </si>
  <si>
    <t>unid.</t>
  </si>
  <si>
    <t>COLUNA DE ALVENARIA A VISTA DE SUPORTE DO PORTÃO (PARA CAIXA DE MEDIÇÃO DE ENERGIA OU PARA PLACA DO NOME DO PRÉDIO) 1,70 X 2,30 M</t>
  </si>
  <si>
    <t>Pintura dos muros</t>
  </si>
  <si>
    <t>7.2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</si>
</sst>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R$ &quot;#,##0.00"/>
    <numFmt numFmtId="165" formatCode="0.0000"/>
    <numFmt numFmtId="166" formatCode="&quot;R$&quot;#,##0.00"/>
    <numFmt numFmtId="167" formatCode="&quot;R$&quot;\ #,##0.00"/>
  </numFmts>
  <fonts count="39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10"/>
      <color indexed="10"/>
      <name val="Arial"/>
      <family val="2"/>
    </font>
    <font>
      <sz val="18"/>
      <color indexed="10"/>
      <name val="Arial"/>
      <family val="2"/>
    </font>
    <font>
      <b/>
      <sz val="14"/>
      <color indexed="10"/>
      <name val="Arial"/>
      <family val="2"/>
    </font>
    <font>
      <b/>
      <sz val="14"/>
      <color indexed="10"/>
      <name val="Arial"/>
      <family val="2"/>
    </font>
    <font>
      <sz val="20"/>
      <color indexed="10"/>
      <name val="Arial"/>
      <family val="2"/>
    </font>
    <font>
      <b/>
      <sz val="18"/>
      <color indexed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color indexed="81"/>
      <name val="Tahoma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sz val="11.5"/>
      <name val="Arial"/>
      <family val="2"/>
    </font>
    <font>
      <b/>
      <sz val="11.5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.5"/>
      <name val="Arial"/>
      <family val="2"/>
    </font>
    <font>
      <b/>
      <sz val="14"/>
      <name val="Times New Roman"/>
      <family val="1"/>
    </font>
    <font>
      <b/>
      <sz val="12.5"/>
      <name val="Times New Roman"/>
      <family val="1"/>
    </font>
    <font>
      <b/>
      <sz val="14"/>
      <name val="Arial"/>
      <family val="2"/>
    </font>
    <font>
      <sz val="14"/>
      <name val="Arial"/>
      <family val="2"/>
    </font>
    <font>
      <sz val="10.5"/>
      <name val="Arial"/>
      <family val="2"/>
    </font>
    <font>
      <sz val="10.5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10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2" fillId="0" borderId="0" applyFont="0" applyFill="0" applyBorder="0" applyAlignment="0" applyProtection="0"/>
  </cellStyleXfs>
  <cellXfs count="615">
    <xf numFmtId="0" fontId="0" fillId="0" borderId="0" xfId="0"/>
    <xf numFmtId="2" fontId="3" fillId="0" borderId="0" xfId="1" applyNumberFormat="1" applyBorder="1" applyProtection="1"/>
    <xf numFmtId="0" fontId="0" fillId="0" borderId="0" xfId="0" applyBorder="1" applyProtection="1"/>
    <xf numFmtId="2" fontId="3" fillId="0" borderId="1" xfId="1" applyNumberFormat="1" applyBorder="1" applyProtection="1"/>
    <xf numFmtId="2" fontId="3" fillId="0" borderId="2" xfId="1" applyNumberFormat="1" applyBorder="1" applyProtection="1"/>
    <xf numFmtId="2" fontId="3" fillId="0" borderId="3" xfId="1" applyNumberFormat="1" applyBorder="1" applyProtection="1"/>
    <xf numFmtId="2" fontId="3" fillId="0" borderId="4" xfId="1" applyNumberFormat="1" applyBorder="1" applyProtection="1"/>
    <xf numFmtId="2" fontId="3" fillId="0" borderId="5" xfId="1" applyNumberFormat="1" applyBorder="1" applyProtection="1"/>
    <xf numFmtId="2" fontId="3" fillId="0" borderId="6" xfId="1" applyNumberFormat="1" applyBorder="1" applyProtection="1"/>
    <xf numFmtId="2" fontId="3" fillId="0" borderId="7" xfId="1" applyNumberFormat="1" applyBorder="1" applyProtection="1"/>
    <xf numFmtId="2" fontId="3" fillId="0" borderId="8" xfId="1" applyNumberFormat="1" applyBorder="1" applyProtection="1"/>
    <xf numFmtId="2" fontId="3" fillId="0" borderId="0" xfId="1" applyNumberFormat="1" applyProtection="1"/>
    <xf numFmtId="2" fontId="3" fillId="0" borderId="0" xfId="1" applyNumberFormat="1" applyAlignment="1" applyProtection="1">
      <alignment horizontal="center"/>
    </xf>
    <xf numFmtId="2" fontId="3" fillId="0" borderId="0" xfId="1" applyNumberFormat="1" applyAlignment="1" applyProtection="1"/>
    <xf numFmtId="2" fontId="3" fillId="0" borderId="6" xfId="1" applyNumberFormat="1" applyBorder="1" applyAlignment="1" applyProtection="1">
      <alignment horizontal="center"/>
    </xf>
    <xf numFmtId="2" fontId="3" fillId="0" borderId="6" xfId="1" applyNumberFormat="1" applyBorder="1" applyAlignment="1" applyProtection="1"/>
    <xf numFmtId="0" fontId="0" fillId="0" borderId="7" xfId="0" applyBorder="1" applyProtection="1"/>
    <xf numFmtId="2" fontId="3" fillId="0" borderId="0" xfId="1" applyNumberFormat="1" applyFont="1" applyProtection="1"/>
    <xf numFmtId="2" fontId="7" fillId="0" borderId="0" xfId="1" applyNumberFormat="1" applyFont="1" applyBorder="1" applyAlignment="1" applyProtection="1">
      <alignment horizontal="left"/>
    </xf>
    <xf numFmtId="2" fontId="7" fillId="0" borderId="0" xfId="1" applyNumberFormat="1" applyFont="1" applyBorder="1" applyAlignment="1" applyProtection="1">
      <alignment horizontal="centerContinuous"/>
    </xf>
    <xf numFmtId="2" fontId="8" fillId="0" borderId="0" xfId="1" applyNumberFormat="1" applyFont="1" applyBorder="1" applyAlignment="1" applyProtection="1">
      <alignment horizontal="centerContinuous"/>
    </xf>
    <xf numFmtId="2" fontId="6" fillId="0" borderId="0" xfId="1" applyNumberFormat="1" applyFont="1" applyBorder="1" applyAlignment="1" applyProtection="1">
      <alignment horizontal="centerContinuous"/>
    </xf>
    <xf numFmtId="2" fontId="11" fillId="0" borderId="0" xfId="1" applyNumberFormat="1" applyFont="1" applyBorder="1" applyAlignment="1" applyProtection="1"/>
    <xf numFmtId="2" fontId="10" fillId="0" borderId="0" xfId="1" applyNumberFormat="1" applyFont="1" applyBorder="1" applyAlignment="1" applyProtection="1"/>
    <xf numFmtId="2" fontId="6" fillId="0" borderId="0" xfId="1" applyNumberFormat="1" applyFont="1" applyBorder="1" applyAlignment="1" applyProtection="1"/>
    <xf numFmtId="2" fontId="13" fillId="0" borderId="0" xfId="1" applyNumberFormat="1" applyFont="1" applyBorder="1" applyAlignment="1" applyProtection="1"/>
    <xf numFmtId="0" fontId="5" fillId="0" borderId="0" xfId="0" applyFont="1" applyBorder="1" applyAlignment="1" applyProtection="1">
      <alignment horizontal="centerContinuous"/>
    </xf>
    <xf numFmtId="2" fontId="9" fillId="0" borderId="0" xfId="1" applyNumberFormat="1" applyFont="1" applyBorder="1" applyAlignment="1" applyProtection="1">
      <alignment horizontal="centerContinuous"/>
    </xf>
    <xf numFmtId="2" fontId="3" fillId="0" borderId="0" xfId="1" applyNumberFormat="1" applyBorder="1" applyAlignment="1" applyProtection="1">
      <alignment horizontal="centerContinuous"/>
    </xf>
    <xf numFmtId="2" fontId="7" fillId="0" borderId="1" xfId="1" applyNumberFormat="1" applyFont="1" applyBorder="1" applyAlignment="1" applyProtection="1">
      <alignment horizontal="left"/>
    </xf>
    <xf numFmtId="2" fontId="7" fillId="0" borderId="1" xfId="1" applyNumberFormat="1" applyFont="1" applyBorder="1" applyAlignment="1" applyProtection="1">
      <alignment horizontal="centerContinuous"/>
    </xf>
    <xf numFmtId="2" fontId="8" fillId="0" borderId="1" xfId="1" applyNumberFormat="1" applyFont="1" applyBorder="1" applyAlignment="1" applyProtection="1">
      <alignment horizontal="centerContinuous"/>
    </xf>
    <xf numFmtId="2" fontId="6" fillId="0" borderId="1" xfId="1" applyNumberFormat="1" applyFont="1" applyBorder="1" applyAlignment="1" applyProtection="1">
      <alignment horizontal="centerContinuous"/>
    </xf>
    <xf numFmtId="2" fontId="11" fillId="0" borderId="1" xfId="1" applyNumberFormat="1" applyFont="1" applyBorder="1" applyAlignment="1" applyProtection="1"/>
    <xf numFmtId="0" fontId="0" fillId="0" borderId="1" xfId="0" applyBorder="1" applyProtection="1"/>
    <xf numFmtId="2" fontId="10" fillId="0" borderId="1" xfId="1" applyNumberFormat="1" applyFont="1" applyBorder="1" applyAlignment="1" applyProtection="1"/>
    <xf numFmtId="2" fontId="6" fillId="0" borderId="1" xfId="1" applyNumberFormat="1" applyFont="1" applyBorder="1" applyAlignment="1" applyProtection="1"/>
    <xf numFmtId="2" fontId="13" fillId="0" borderId="1" xfId="1" applyNumberFormat="1" applyFont="1" applyBorder="1" applyAlignment="1" applyProtection="1"/>
    <xf numFmtId="0" fontId="5" fillId="0" borderId="1" xfId="0" applyFont="1" applyBorder="1" applyAlignment="1" applyProtection="1">
      <alignment horizontal="centerContinuous"/>
    </xf>
    <xf numFmtId="2" fontId="9" fillId="0" borderId="1" xfId="1" applyNumberFormat="1" applyFont="1" applyBorder="1" applyAlignment="1" applyProtection="1">
      <alignment horizontal="centerContinuous"/>
    </xf>
    <xf numFmtId="2" fontId="3" fillId="0" borderId="1" xfId="1" applyNumberFormat="1" applyBorder="1" applyAlignment="1" applyProtection="1">
      <alignment horizontal="centerContinuous"/>
    </xf>
    <xf numFmtId="2" fontId="14" fillId="0" borderId="0" xfId="1" applyNumberFormat="1" applyFont="1" applyBorder="1" applyAlignment="1" applyProtection="1">
      <alignment horizontal="center"/>
    </xf>
    <xf numFmtId="2" fontId="3" fillId="0" borderId="1" xfId="1" applyNumberFormat="1" applyBorder="1" applyAlignment="1" applyProtection="1">
      <alignment vertical="center"/>
    </xf>
    <xf numFmtId="2" fontId="3" fillId="0" borderId="0" xfId="1" applyNumberFormat="1" applyAlignment="1" applyProtection="1">
      <alignment vertical="center"/>
    </xf>
    <xf numFmtId="2" fontId="3" fillId="0" borderId="3" xfId="1" applyNumberFormat="1" applyBorder="1" applyAlignment="1" applyProtection="1">
      <alignment vertical="center"/>
    </xf>
    <xf numFmtId="2" fontId="3" fillId="0" borderId="8" xfId="1" applyNumberFormat="1" applyBorder="1" applyAlignment="1" applyProtection="1">
      <alignment vertical="center"/>
    </xf>
    <xf numFmtId="2" fontId="17" fillId="0" borderId="6" xfId="1" applyNumberFormat="1" applyFont="1" applyBorder="1" applyProtection="1"/>
    <xf numFmtId="2" fontId="17" fillId="0" borderId="0" xfId="1" applyNumberFormat="1" applyFont="1" applyBorder="1" applyProtection="1"/>
    <xf numFmtId="2" fontId="3" fillId="0" borderId="0" xfId="1" applyNumberFormat="1" applyBorder="1" applyAlignment="1" applyProtection="1"/>
    <xf numFmtId="0" fontId="0" fillId="0" borderId="0" xfId="0" applyAlignment="1" applyProtection="1">
      <alignment vertical="center"/>
    </xf>
    <xf numFmtId="2" fontId="15" fillId="0" borderId="2" xfId="1" applyNumberFormat="1" applyFont="1" applyBorder="1" applyProtection="1"/>
    <xf numFmtId="2" fontId="15" fillId="0" borderId="0" xfId="1" applyNumberFormat="1" applyFont="1" applyBorder="1" applyProtection="1"/>
    <xf numFmtId="2" fontId="3" fillId="0" borderId="0" xfId="1" applyNumberFormat="1" applyFont="1" applyBorder="1" applyProtection="1"/>
    <xf numFmtId="2" fontId="15" fillId="0" borderId="3" xfId="1" applyNumberFormat="1" applyFont="1" applyBorder="1" applyProtection="1"/>
    <xf numFmtId="2" fontId="15" fillId="0" borderId="1" xfId="1" applyNumberFormat="1" applyFont="1" applyBorder="1" applyProtection="1"/>
    <xf numFmtId="2" fontId="3" fillId="0" borderId="0" xfId="1" applyNumberFormat="1" applyBorder="1" applyAlignment="1" applyProtection="1">
      <alignment horizontal="center"/>
    </xf>
    <xf numFmtId="2" fontId="3" fillId="0" borderId="0" xfId="1" applyNumberFormat="1" applyFill="1" applyBorder="1" applyProtection="1"/>
    <xf numFmtId="2" fontId="3" fillId="0" borderId="4" xfId="1" applyNumberFormat="1" applyFill="1" applyBorder="1" applyProtection="1"/>
    <xf numFmtId="2" fontId="3" fillId="0" borderId="6" xfId="1" applyNumberFormat="1" applyFill="1" applyBorder="1" applyProtection="1"/>
    <xf numFmtId="2" fontId="3" fillId="0" borderId="9" xfId="1" applyNumberFormat="1" applyFill="1" applyBorder="1" applyProtection="1"/>
    <xf numFmtId="2" fontId="3" fillId="0" borderId="10" xfId="1" applyNumberFormat="1" applyBorder="1" applyProtection="1"/>
    <xf numFmtId="2" fontId="3" fillId="0" borderId="2" xfId="1" applyNumberFormat="1" applyFill="1" applyBorder="1" applyProtection="1"/>
    <xf numFmtId="2" fontId="3" fillId="0" borderId="11" xfId="1" applyNumberFormat="1" applyFill="1" applyBorder="1" applyProtection="1"/>
    <xf numFmtId="2" fontId="3" fillId="0" borderId="12" xfId="1" applyNumberFormat="1" applyBorder="1" applyProtection="1"/>
    <xf numFmtId="2" fontId="3" fillId="0" borderId="3" xfId="1" applyNumberFormat="1" applyFill="1" applyBorder="1" applyProtection="1"/>
    <xf numFmtId="2" fontId="3" fillId="0" borderId="1" xfId="1" applyNumberFormat="1" applyFill="1" applyBorder="1" applyProtection="1"/>
    <xf numFmtId="2" fontId="3" fillId="0" borderId="13" xfId="1" applyNumberFormat="1" applyFill="1" applyBorder="1" applyProtection="1"/>
    <xf numFmtId="2" fontId="3" fillId="0" borderId="14" xfId="1" applyNumberFormat="1" applyBorder="1" applyProtection="1"/>
    <xf numFmtId="0" fontId="0" fillId="0" borderId="0" xfId="0" applyProtection="1"/>
    <xf numFmtId="2" fontId="4" fillId="0" borderId="12" xfId="1" applyNumberFormat="1" applyFont="1" applyBorder="1" applyAlignment="1" applyProtection="1"/>
    <xf numFmtId="0" fontId="0" fillId="0" borderId="12" xfId="0" applyBorder="1" applyProtection="1"/>
    <xf numFmtId="2" fontId="3" fillId="0" borderId="9" xfId="1" applyNumberFormat="1" applyBorder="1" applyProtection="1"/>
    <xf numFmtId="2" fontId="3" fillId="0" borderId="15" xfId="1" applyNumberFormat="1" applyBorder="1" applyProtection="1"/>
    <xf numFmtId="0" fontId="0" fillId="0" borderId="11" xfId="0" applyBorder="1" applyProtection="1"/>
    <xf numFmtId="2" fontId="3" fillId="0" borderId="0" xfId="1" applyNumberFormat="1" applyBorder="1" applyProtection="1">
      <protection hidden="1"/>
    </xf>
    <xf numFmtId="2" fontId="14" fillId="0" borderId="16" xfId="1" applyNumberFormat="1" applyFont="1" applyBorder="1" applyAlignment="1" applyProtection="1">
      <alignment vertical="center"/>
      <protection hidden="1"/>
    </xf>
    <xf numFmtId="4" fontId="15" fillId="0" borderId="17" xfId="1" applyNumberFormat="1" applyFont="1" applyBorder="1" applyAlignment="1" applyProtection="1">
      <alignment horizontal="center" vertical="center"/>
      <protection hidden="1"/>
    </xf>
    <xf numFmtId="2" fontId="3" fillId="0" borderId="17" xfId="1" applyNumberFormat="1" applyBorder="1" applyAlignment="1" applyProtection="1">
      <alignment vertical="center"/>
      <protection hidden="1"/>
    </xf>
    <xf numFmtId="4" fontId="16" fillId="0" borderId="0" xfId="1" applyNumberFormat="1" applyFont="1" applyBorder="1" applyProtection="1">
      <protection hidden="1"/>
    </xf>
    <xf numFmtId="4" fontId="16" fillId="0" borderId="7" xfId="1" applyNumberFormat="1" applyFont="1" applyBorder="1" applyProtection="1">
      <protection hidden="1"/>
    </xf>
    <xf numFmtId="2" fontId="14" fillId="0" borderId="18" xfId="1" applyNumberFormat="1" applyFont="1" applyBorder="1" applyAlignment="1" applyProtection="1">
      <alignment horizontal="center"/>
    </xf>
    <xf numFmtId="0" fontId="0" fillId="0" borderId="0" xfId="0" applyAlignment="1">
      <alignment vertical="top"/>
    </xf>
    <xf numFmtId="0" fontId="16" fillId="0" borderId="0" xfId="0" applyFont="1"/>
    <xf numFmtId="2" fontId="21" fillId="0" borderId="0" xfId="1" applyNumberFormat="1" applyFont="1" applyProtection="1"/>
    <xf numFmtId="2" fontId="14" fillId="0" borderId="20" xfId="1" applyNumberFormat="1" applyFont="1" applyBorder="1" applyAlignment="1" applyProtection="1">
      <alignment horizontal="center"/>
    </xf>
    <xf numFmtId="49" fontId="16" fillId="0" borderId="21" xfId="1" applyNumberFormat="1" applyFont="1" applyBorder="1" applyAlignment="1" applyProtection="1">
      <alignment horizontal="center"/>
      <protection hidden="1"/>
    </xf>
    <xf numFmtId="49" fontId="16" fillId="0" borderId="22" xfId="1" applyNumberFormat="1" applyFont="1" applyBorder="1" applyAlignment="1" applyProtection="1">
      <alignment horizontal="center"/>
      <protection hidden="1"/>
    </xf>
    <xf numFmtId="4" fontId="12" fillId="0" borderId="21" xfId="1" applyNumberFormat="1" applyFont="1" applyBorder="1" applyAlignment="1" applyProtection="1">
      <protection hidden="1"/>
    </xf>
    <xf numFmtId="164" fontId="24" fillId="0" borderId="0" xfId="1" applyNumberFormat="1" applyFont="1" applyProtection="1"/>
    <xf numFmtId="4" fontId="12" fillId="0" borderId="23" xfId="0" applyNumberFormat="1" applyFont="1" applyBorder="1" applyAlignment="1" applyProtection="1">
      <protection hidden="1"/>
    </xf>
    <xf numFmtId="4" fontId="12" fillId="0" borderId="22" xfId="0" applyNumberFormat="1" applyFont="1" applyBorder="1" applyAlignment="1" applyProtection="1">
      <protection hidden="1"/>
    </xf>
    <xf numFmtId="4" fontId="12" fillId="0" borderId="23" xfId="1" applyNumberFormat="1" applyFont="1" applyBorder="1" applyAlignment="1" applyProtection="1">
      <protection hidden="1"/>
    </xf>
    <xf numFmtId="4" fontId="12" fillId="0" borderId="22" xfId="1" applyNumberFormat="1" applyFont="1" applyBorder="1" applyAlignment="1" applyProtection="1">
      <protection hidden="1"/>
    </xf>
    <xf numFmtId="4" fontId="12" fillId="0" borderId="21" xfId="1" applyNumberFormat="1" applyFont="1" applyBorder="1" applyAlignment="1" applyProtection="1">
      <alignment horizontal="right"/>
      <protection hidden="1"/>
    </xf>
    <xf numFmtId="4" fontId="12" fillId="0" borderId="23" xfId="1" applyNumberFormat="1" applyFont="1" applyBorder="1" applyAlignment="1" applyProtection="1">
      <alignment horizontal="right"/>
      <protection hidden="1"/>
    </xf>
    <xf numFmtId="4" fontId="12" fillId="0" borderId="22" xfId="1" applyNumberFormat="1" applyFont="1" applyBorder="1" applyAlignment="1" applyProtection="1">
      <alignment horizontal="right"/>
      <protection hidden="1"/>
    </xf>
    <xf numFmtId="2" fontId="12" fillId="2" borderId="21" xfId="1" applyNumberFormat="1" applyFont="1" applyFill="1" applyBorder="1" applyAlignment="1" applyProtection="1">
      <alignment horizontal="center"/>
      <protection locked="0"/>
    </xf>
    <xf numFmtId="2" fontId="12" fillId="2" borderId="23" xfId="1" applyNumberFormat="1" applyFont="1" applyFill="1" applyBorder="1" applyAlignment="1" applyProtection="1">
      <alignment horizontal="center"/>
      <protection locked="0"/>
    </xf>
    <xf numFmtId="2" fontId="12" fillId="2" borderId="22" xfId="1" applyNumberFormat="1" applyFont="1" applyFill="1" applyBorder="1" applyAlignment="1" applyProtection="1">
      <alignment horizontal="center"/>
      <protection locked="0"/>
    </xf>
    <xf numFmtId="165" fontId="21" fillId="0" borderId="0" xfId="1" applyNumberFormat="1" applyFont="1" applyProtection="1"/>
    <xf numFmtId="164" fontId="21" fillId="0" borderId="0" xfId="1" applyNumberFormat="1" applyFont="1" applyProtection="1"/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Border="1"/>
    <xf numFmtId="0" fontId="0" fillId="0" borderId="0" xfId="0" applyBorder="1"/>
    <xf numFmtId="0" fontId="12" fillId="0" borderId="0" xfId="0" applyFont="1" applyBorder="1" applyAlignment="1">
      <alignment horizontal="center"/>
    </xf>
    <xf numFmtId="49" fontId="12" fillId="0" borderId="0" xfId="0" applyNumberFormat="1" applyFont="1" applyBorder="1" applyAlignment="1">
      <alignment horizontal="right"/>
    </xf>
    <xf numFmtId="0" fontId="27" fillId="0" borderId="0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0" fillId="3" borderId="0" xfId="0" applyFill="1" applyBorder="1"/>
    <xf numFmtId="0" fontId="29" fillId="3" borderId="0" xfId="0" applyFont="1" applyFill="1" applyBorder="1"/>
    <xf numFmtId="0" fontId="1" fillId="3" borderId="0" xfId="0" applyFont="1" applyFill="1" applyBorder="1"/>
    <xf numFmtId="0" fontId="24" fillId="3" borderId="19" xfId="0" applyFont="1" applyFill="1" applyBorder="1"/>
    <xf numFmtId="0" fontId="0" fillId="3" borderId="23" xfId="0" applyFill="1" applyBorder="1"/>
    <xf numFmtId="0" fontId="24" fillId="3" borderId="21" xfId="0" applyFont="1" applyFill="1" applyBorder="1"/>
    <xf numFmtId="0" fontId="0" fillId="3" borderId="22" xfId="0" applyFill="1" applyBorder="1"/>
    <xf numFmtId="0" fontId="24" fillId="3" borderId="3" xfId="0" applyFont="1" applyFill="1" applyBorder="1"/>
    <xf numFmtId="0" fontId="0" fillId="3" borderId="1" xfId="0" applyFill="1" applyBorder="1"/>
    <xf numFmtId="0" fontId="0" fillId="3" borderId="7" xfId="0" applyFill="1" applyBorder="1"/>
    <xf numFmtId="0" fontId="2" fillId="3" borderId="23" xfId="0" applyFont="1" applyFill="1" applyBorder="1" applyAlignment="1"/>
    <xf numFmtId="0" fontId="0" fillId="3" borderId="23" xfId="0" applyFill="1" applyBorder="1" applyAlignment="1"/>
    <xf numFmtId="0" fontId="30" fillId="3" borderId="0" xfId="0" applyFont="1" applyFill="1" applyBorder="1"/>
    <xf numFmtId="0" fontId="1" fillId="3" borderId="24" xfId="0" applyFont="1" applyFill="1" applyBorder="1"/>
    <xf numFmtId="0" fontId="1" fillId="3" borderId="25" xfId="0" applyFont="1" applyFill="1" applyBorder="1"/>
    <xf numFmtId="0" fontId="24" fillId="3" borderId="25" xfId="0" applyFont="1" applyFill="1" applyBorder="1" applyAlignment="1">
      <alignment horizontal="center"/>
    </xf>
    <xf numFmtId="0" fontId="24" fillId="3" borderId="25" xfId="0" applyFont="1" applyFill="1" applyBorder="1" applyAlignment="1">
      <alignment horizontal="centerContinuous"/>
    </xf>
    <xf numFmtId="0" fontId="2" fillId="3" borderId="26" xfId="0" applyFont="1" applyFill="1" applyBorder="1"/>
    <xf numFmtId="0" fontId="24" fillId="3" borderId="0" xfId="0" applyFont="1" applyFill="1" applyBorder="1"/>
    <xf numFmtId="0" fontId="24" fillId="3" borderId="27" xfId="0" applyFont="1" applyFill="1" applyBorder="1"/>
    <xf numFmtId="0" fontId="24" fillId="3" borderId="27" xfId="0" applyFont="1" applyFill="1" applyBorder="1" applyAlignment="1">
      <alignment horizontal="centerContinuous"/>
    </xf>
    <xf numFmtId="0" fontId="24" fillId="3" borderId="27" xfId="0" applyFont="1" applyFill="1" applyBorder="1" applyAlignment="1">
      <alignment horizontal="center"/>
    </xf>
    <xf numFmtId="0" fontId="24" fillId="3" borderId="28" xfId="0" applyFont="1" applyFill="1" applyBorder="1" applyAlignment="1">
      <alignment horizontal="centerContinuous"/>
    </xf>
    <xf numFmtId="0" fontId="31" fillId="3" borderId="29" xfId="0" applyFont="1" applyFill="1" applyBorder="1" applyAlignment="1">
      <alignment horizontal="center"/>
    </xf>
    <xf numFmtId="2" fontId="26" fillId="3" borderId="30" xfId="1" applyNumberFormat="1" applyFont="1" applyFill="1" applyBorder="1" applyAlignment="1">
      <alignment horizontal="left"/>
    </xf>
    <xf numFmtId="49" fontId="32" fillId="3" borderId="15" xfId="0" applyNumberFormat="1" applyFont="1" applyFill="1" applyBorder="1" applyAlignment="1" applyProtection="1">
      <alignment horizontal="left"/>
    </xf>
    <xf numFmtId="0" fontId="32" fillId="3" borderId="31" xfId="0" applyFont="1" applyFill="1" applyBorder="1" applyAlignment="1">
      <alignment horizontal="left"/>
    </xf>
    <xf numFmtId="4" fontId="32" fillId="3" borderId="32" xfId="1" applyNumberFormat="1" applyFont="1" applyFill="1" applyBorder="1" applyAlignment="1" applyProtection="1"/>
    <xf numFmtId="4" fontId="32" fillId="3" borderId="33" xfId="0" applyNumberFormat="1" applyFont="1" applyFill="1" applyBorder="1" applyAlignment="1" applyProtection="1">
      <alignment horizontal="right"/>
      <protection locked="0"/>
    </xf>
    <xf numFmtId="2" fontId="32" fillId="3" borderId="33" xfId="0" applyNumberFormat="1" applyFont="1" applyFill="1" applyBorder="1" applyAlignment="1" applyProtection="1">
      <alignment horizontal="center"/>
      <protection locked="0"/>
    </xf>
    <xf numFmtId="0" fontId="32" fillId="3" borderId="33" xfId="0" applyFont="1" applyFill="1" applyBorder="1" applyAlignment="1" applyProtection="1">
      <alignment horizontal="center"/>
      <protection locked="0"/>
    </xf>
    <xf numFmtId="0" fontId="31" fillId="3" borderId="34" xfId="0" applyFont="1" applyFill="1" applyBorder="1" applyAlignment="1">
      <alignment horizontal="center"/>
    </xf>
    <xf numFmtId="2" fontId="31" fillId="3" borderId="34" xfId="1" applyNumberFormat="1" applyFont="1" applyFill="1" applyBorder="1"/>
    <xf numFmtId="49" fontId="32" fillId="3" borderId="23" xfId="0" applyNumberFormat="1" applyFont="1" applyFill="1" applyBorder="1" applyAlignment="1" applyProtection="1">
      <alignment horizontal="left"/>
    </xf>
    <xf numFmtId="0" fontId="32" fillId="3" borderId="35" xfId="0" applyFont="1" applyFill="1" applyBorder="1" applyAlignment="1">
      <alignment horizontal="left"/>
    </xf>
    <xf numFmtId="4" fontId="32" fillId="3" borderId="35" xfId="1" applyNumberFormat="1" applyFont="1" applyFill="1" applyBorder="1" applyAlignment="1" applyProtection="1"/>
    <xf numFmtId="2" fontId="32" fillId="3" borderId="36" xfId="0" applyNumberFormat="1" applyFont="1" applyFill="1" applyBorder="1" applyAlignment="1" applyProtection="1">
      <alignment horizontal="center"/>
      <protection locked="0"/>
    </xf>
    <xf numFmtId="0" fontId="32" fillId="3" borderId="36" xfId="0" applyFont="1" applyFill="1" applyBorder="1" applyAlignment="1" applyProtection="1">
      <alignment horizontal="center"/>
      <protection locked="0"/>
    </xf>
    <xf numFmtId="166" fontId="0" fillId="3" borderId="0" xfId="0" applyNumberFormat="1" applyFill="1" applyBorder="1"/>
    <xf numFmtId="49" fontId="2" fillId="3" borderId="37" xfId="0" applyNumberFormat="1" applyFont="1" applyFill="1" applyBorder="1" applyAlignment="1">
      <alignment horizontal="center"/>
    </xf>
    <xf numFmtId="0" fontId="2" fillId="3" borderId="34" xfId="0" applyFont="1" applyFill="1" applyBorder="1"/>
    <xf numFmtId="49" fontId="2" fillId="3" borderId="23" xfId="0" applyNumberFormat="1" applyFont="1" applyFill="1" applyBorder="1" applyAlignment="1" applyProtection="1">
      <alignment horizontal="left"/>
    </xf>
    <xf numFmtId="10" fontId="2" fillId="3" borderId="35" xfId="0" applyNumberFormat="1" applyFont="1" applyFill="1" applyBorder="1" applyAlignment="1">
      <alignment horizontal="left"/>
    </xf>
    <xf numFmtId="4" fontId="33" fillId="3" borderId="38" xfId="0" applyNumberFormat="1" applyFont="1" applyFill="1" applyBorder="1" applyAlignment="1"/>
    <xf numFmtId="4" fontId="33" fillId="3" borderId="39" xfId="0" applyNumberFormat="1" applyFont="1" applyFill="1" applyBorder="1" applyAlignment="1"/>
    <xf numFmtId="4" fontId="33" fillId="3" borderId="39" xfId="0" applyNumberFormat="1" applyFont="1" applyFill="1" applyBorder="1" applyAlignment="1" applyProtection="1">
      <alignment horizontal="right"/>
      <protection locked="0"/>
    </xf>
    <xf numFmtId="2" fontId="33" fillId="3" borderId="39" xfId="0" applyNumberFormat="1" applyFont="1" applyFill="1" applyBorder="1" applyAlignment="1" applyProtection="1">
      <alignment horizontal="center"/>
      <protection locked="0"/>
    </xf>
    <xf numFmtId="10" fontId="33" fillId="3" borderId="39" xfId="0" applyNumberFormat="1" applyFont="1" applyFill="1" applyBorder="1" applyAlignment="1" applyProtection="1">
      <alignment horizontal="center"/>
      <protection locked="0"/>
    </xf>
    <xf numFmtId="49" fontId="2" fillId="3" borderId="40" xfId="0" applyNumberFormat="1" applyFont="1" applyFill="1" applyBorder="1" applyAlignment="1">
      <alignment horizontal="center"/>
    </xf>
    <xf numFmtId="0" fontId="2" fillId="3" borderId="40" xfId="0" applyFont="1" applyFill="1" applyBorder="1"/>
    <xf numFmtId="49" fontId="33" fillId="3" borderId="41" xfId="0" applyNumberFormat="1" applyFont="1" applyFill="1" applyBorder="1" applyAlignment="1" applyProtection="1">
      <alignment horizontal="left"/>
    </xf>
    <xf numFmtId="10" fontId="33" fillId="3" borderId="42" xfId="0" applyNumberFormat="1" applyFont="1" applyFill="1" applyBorder="1" applyAlignment="1">
      <alignment horizontal="left"/>
    </xf>
    <xf numFmtId="4" fontId="33" fillId="3" borderId="42" xfId="0" applyNumberFormat="1" applyFont="1" applyFill="1" applyBorder="1" applyAlignment="1"/>
    <xf numFmtId="4" fontId="33" fillId="3" borderId="43" xfId="0" applyNumberFormat="1" applyFont="1" applyFill="1" applyBorder="1" applyAlignment="1" applyProtection="1">
      <alignment horizontal="right"/>
      <protection locked="0"/>
    </xf>
    <xf numFmtId="2" fontId="33" fillId="3" borderId="43" xfId="0" applyNumberFormat="1" applyFont="1" applyFill="1" applyBorder="1" applyAlignment="1" applyProtection="1">
      <alignment horizontal="center"/>
      <protection locked="0"/>
    </xf>
    <xf numFmtId="10" fontId="33" fillId="3" borderId="43" xfId="0" applyNumberFormat="1" applyFont="1" applyFill="1" applyBorder="1" applyAlignment="1" applyProtection="1">
      <alignment horizontal="center"/>
      <protection locked="0"/>
    </xf>
    <xf numFmtId="49" fontId="34" fillId="3" borderId="16" xfId="0" applyNumberFormat="1" applyFont="1" applyFill="1" applyBorder="1"/>
    <xf numFmtId="0" fontId="35" fillId="3" borderId="24" xfId="0" applyFont="1" applyFill="1" applyBorder="1"/>
    <xf numFmtId="4" fontId="33" fillId="3" borderId="24" xfId="0" applyNumberFormat="1" applyFont="1" applyFill="1" applyBorder="1"/>
    <xf numFmtId="10" fontId="33" fillId="3" borderId="44" xfId="0" applyNumberFormat="1" applyFont="1" applyFill="1" applyBorder="1"/>
    <xf numFmtId="4" fontId="33" fillId="3" borderId="45" xfId="0" applyNumberFormat="1" applyFont="1" applyFill="1" applyBorder="1" applyAlignment="1"/>
    <xf numFmtId="4" fontId="33" fillId="3" borderId="45" xfId="0" applyNumberFormat="1" applyFont="1" applyFill="1" applyBorder="1" applyAlignment="1">
      <alignment horizontal="right"/>
    </xf>
    <xf numFmtId="166" fontId="33" fillId="3" borderId="16" xfId="0" applyNumberFormat="1" applyFont="1" applyFill="1" applyBorder="1" applyAlignment="1">
      <alignment horizontal="centerContinuous"/>
    </xf>
    <xf numFmtId="10" fontId="33" fillId="3" borderId="46" xfId="0" applyNumberFormat="1" applyFont="1" applyFill="1" applyBorder="1" applyAlignment="1">
      <alignment horizontal="centerContinuous"/>
    </xf>
    <xf numFmtId="0" fontId="35" fillId="3" borderId="17" xfId="0" applyFont="1" applyFill="1" applyBorder="1"/>
    <xf numFmtId="4" fontId="33" fillId="3" borderId="46" xfId="0" applyNumberFormat="1" applyFont="1" applyFill="1" applyBorder="1"/>
    <xf numFmtId="10" fontId="33" fillId="3" borderId="45" xfId="0" applyNumberFormat="1" applyFont="1" applyFill="1" applyBorder="1"/>
    <xf numFmtId="10" fontId="5" fillId="3" borderId="45" xfId="0" applyNumberFormat="1" applyFont="1" applyFill="1" applyBorder="1" applyAlignment="1"/>
    <xf numFmtId="10" fontId="5" fillId="3" borderId="16" xfId="0" applyNumberFormat="1" applyFont="1" applyFill="1" applyBorder="1" applyAlignment="1">
      <alignment horizontal="right"/>
    </xf>
    <xf numFmtId="49" fontId="34" fillId="3" borderId="47" xfId="0" applyNumberFormat="1" applyFont="1" applyFill="1" applyBorder="1"/>
    <xf numFmtId="0" fontId="35" fillId="3" borderId="0" xfId="0" applyFont="1" applyFill="1" applyBorder="1"/>
    <xf numFmtId="4" fontId="33" fillId="3" borderId="0" xfId="0" applyNumberFormat="1" applyFont="1" applyFill="1" applyBorder="1"/>
    <xf numFmtId="10" fontId="33" fillId="3" borderId="0" xfId="0" applyNumberFormat="1" applyFont="1" applyFill="1" applyBorder="1"/>
    <xf numFmtId="10" fontId="5" fillId="3" borderId="0" xfId="0" applyNumberFormat="1" applyFont="1" applyFill="1" applyBorder="1" applyAlignment="1"/>
    <xf numFmtId="10" fontId="5" fillId="3" borderId="0" xfId="0" applyNumberFormat="1" applyFont="1" applyFill="1" applyBorder="1" applyAlignment="1">
      <alignment horizontal="right"/>
    </xf>
    <xf numFmtId="166" fontId="33" fillId="3" borderId="0" xfId="0" applyNumberFormat="1" applyFont="1" applyFill="1" applyBorder="1" applyAlignment="1">
      <alignment horizontal="centerContinuous"/>
    </xf>
    <xf numFmtId="10" fontId="33" fillId="3" borderId="0" xfId="0" applyNumberFormat="1" applyFont="1" applyFill="1" applyBorder="1" applyAlignment="1">
      <alignment horizontal="centerContinuous"/>
    </xf>
    <xf numFmtId="49" fontId="34" fillId="3" borderId="0" xfId="0" applyNumberFormat="1" applyFont="1" applyFill="1" applyBorder="1"/>
    <xf numFmtId="10" fontId="5" fillId="3" borderId="0" xfId="0" applyNumberFormat="1" applyFont="1" applyFill="1" applyBorder="1" applyAlignment="1">
      <alignment horizontal="center"/>
    </xf>
    <xf numFmtId="0" fontId="2" fillId="3" borderId="0" xfId="0" applyFont="1" applyFill="1" applyBorder="1"/>
    <xf numFmtId="0" fontId="0" fillId="3" borderId="24" xfId="0" applyFill="1" applyBorder="1"/>
    <xf numFmtId="0" fontId="33" fillId="3" borderId="0" xfId="0" applyFont="1" applyFill="1" applyBorder="1"/>
    <xf numFmtId="0" fontId="0" fillId="3" borderId="0" xfId="0" applyFill="1" applyBorder="1" applyAlignment="1">
      <alignment horizontal="center"/>
    </xf>
    <xf numFmtId="0" fontId="36" fillId="3" borderId="0" xfId="0" applyFont="1" applyFill="1" applyBorder="1"/>
    <xf numFmtId="166" fontId="33" fillId="3" borderId="0" xfId="0" applyNumberFormat="1" applyFont="1" applyFill="1" applyBorder="1"/>
    <xf numFmtId="0" fontId="0" fillId="3" borderId="0" xfId="0" applyFill="1"/>
    <xf numFmtId="9" fontId="21" fillId="0" borderId="0" xfId="2" applyFont="1" applyProtection="1"/>
    <xf numFmtId="0" fontId="2" fillId="0" borderId="19" xfId="0" applyFont="1" applyBorder="1" applyAlignment="1">
      <alignment vertical="center" wrapText="1"/>
    </xf>
    <xf numFmtId="2" fontId="14" fillId="0" borderId="0" xfId="1" applyNumberFormat="1" applyFont="1" applyAlignment="1" applyProtection="1">
      <alignment vertical="center"/>
    </xf>
    <xf numFmtId="1" fontId="23" fillId="2" borderId="19" xfId="1" applyNumberFormat="1" applyFont="1" applyFill="1" applyBorder="1" applyAlignment="1" applyProtection="1">
      <alignment horizontal="center" vertical="center"/>
      <protection locked="0"/>
    </xf>
    <xf numFmtId="2" fontId="22" fillId="0" borderId="0" xfId="1" applyNumberFormat="1" applyFont="1" applyAlignment="1" applyProtection="1">
      <alignment vertical="center"/>
    </xf>
    <xf numFmtId="2" fontId="23" fillId="0" borderId="0" xfId="1" applyNumberFormat="1" applyFont="1" applyAlignment="1" applyProtection="1">
      <alignment vertical="center"/>
    </xf>
    <xf numFmtId="1" fontId="18" fillId="2" borderId="19" xfId="1" applyNumberFormat="1" applyFont="1" applyFill="1" applyBorder="1" applyAlignment="1" applyProtection="1">
      <alignment horizontal="center" vertical="center"/>
      <protection locked="0"/>
    </xf>
    <xf numFmtId="2" fontId="3" fillId="0" borderId="0" xfId="1" applyNumberFormat="1" applyFont="1" applyAlignment="1" applyProtection="1">
      <alignment vertical="center"/>
    </xf>
    <xf numFmtId="1" fontId="12" fillId="2" borderId="19" xfId="1" applyNumberFormat="1" applyFont="1" applyFill="1" applyBorder="1" applyAlignment="1" applyProtection="1">
      <alignment horizontal="center" vertical="center"/>
      <protection locked="0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0" fontId="22" fillId="0" borderId="21" xfId="2" applyNumberFormat="1" applyFont="1" applyBorder="1" applyAlignment="1" applyProtection="1">
      <alignment horizontal="center" vertical="center"/>
      <protection hidden="1"/>
    </xf>
    <xf numFmtId="10" fontId="22" fillId="0" borderId="23" xfId="2" applyNumberFormat="1" applyFont="1" applyBorder="1" applyAlignment="1" applyProtection="1">
      <alignment horizontal="center" vertical="center"/>
      <protection hidden="1"/>
    </xf>
    <xf numFmtId="10" fontId="22" fillId="0" borderId="22" xfId="2" applyNumberFormat="1" applyFont="1" applyBorder="1" applyAlignment="1" applyProtection="1">
      <alignment horizontal="center" vertical="center"/>
      <protection hidden="1"/>
    </xf>
    <xf numFmtId="4" fontId="22" fillId="2" borderId="21" xfId="1" applyNumberFormat="1" applyFont="1" applyFill="1" applyBorder="1" applyAlignment="1" applyProtection="1">
      <alignment horizontal="center" vertical="center"/>
      <protection locked="0"/>
    </xf>
    <xf numFmtId="4" fontId="22" fillId="2" borderId="23" xfId="0" applyNumberFormat="1" applyFont="1" applyFill="1" applyBorder="1" applyAlignment="1" applyProtection="1">
      <alignment horizontal="center" vertical="center"/>
      <protection locked="0"/>
    </xf>
    <xf numFmtId="4" fontId="22" fillId="2" borderId="22" xfId="0" applyNumberFormat="1" applyFont="1" applyFill="1" applyBorder="1" applyAlignment="1" applyProtection="1">
      <alignment horizontal="center" vertical="center"/>
      <protection locked="0"/>
    </xf>
    <xf numFmtId="0" fontId="16" fillId="0" borderId="19" xfId="0" applyFont="1" applyBorder="1" applyAlignment="1"/>
    <xf numFmtId="0" fontId="16" fillId="0" borderId="21" xfId="0" applyFont="1" applyBorder="1" applyAlignment="1"/>
    <xf numFmtId="0" fontId="16" fillId="0" borderId="21" xfId="0" applyFont="1" applyBorder="1" applyAlignment="1">
      <alignment horizontal="right"/>
    </xf>
    <xf numFmtId="10" fontId="16" fillId="0" borderId="22" xfId="2" applyNumberFormat="1" applyFont="1" applyBorder="1" applyAlignment="1">
      <alignment horizontal="center"/>
    </xf>
    <xf numFmtId="0" fontId="2" fillId="0" borderId="0" xfId="0" applyFont="1" applyBorder="1"/>
    <xf numFmtId="0" fontId="2" fillId="0" borderId="19" xfId="0" applyFont="1" applyBorder="1" applyAlignment="1">
      <alignment horizontal="center"/>
    </xf>
    <xf numFmtId="0" fontId="2" fillId="0" borderId="0" xfId="0" applyFont="1"/>
    <xf numFmtId="49" fontId="16" fillId="0" borderId="19" xfId="0" applyNumberFormat="1" applyFont="1" applyBorder="1" applyAlignment="1">
      <alignment horizontal="center"/>
    </xf>
    <xf numFmtId="0" fontId="16" fillId="0" borderId="19" xfId="0" applyFont="1" applyBorder="1" applyAlignment="1">
      <alignment horizontal="left"/>
    </xf>
    <xf numFmtId="4" fontId="16" fillId="0" borderId="19" xfId="0" applyNumberFormat="1" applyFont="1" applyBorder="1" applyAlignment="1">
      <alignment horizontal="center"/>
    </xf>
    <xf numFmtId="4" fontId="16" fillId="0" borderId="19" xfId="0" applyNumberFormat="1" applyFont="1" applyBorder="1" applyAlignment="1">
      <alignment horizontal="right"/>
    </xf>
    <xf numFmtId="164" fontId="16" fillId="0" borderId="19" xfId="0" applyNumberFormat="1" applyFont="1" applyBorder="1" applyAlignment="1">
      <alignment horizontal="right"/>
    </xf>
    <xf numFmtId="164" fontId="2" fillId="0" borderId="0" xfId="0" applyNumberFormat="1" applyFont="1"/>
    <xf numFmtId="49" fontId="2" fillId="0" borderId="19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" fontId="2" fillId="0" borderId="19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2" fontId="2" fillId="0" borderId="19" xfId="0" applyNumberFormat="1" applyFont="1" applyBorder="1" applyAlignment="1">
      <alignment horizontal="center" vertical="center"/>
    </xf>
    <xf numFmtId="4" fontId="2" fillId="0" borderId="19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2" fillId="0" borderId="3" xfId="0" applyFont="1" applyBorder="1" applyAlignment="1">
      <alignment horizontal="center"/>
    </xf>
    <xf numFmtId="10" fontId="2" fillId="0" borderId="18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4" fontId="2" fillId="0" borderId="18" xfId="0" applyNumberFormat="1" applyFont="1" applyBorder="1"/>
    <xf numFmtId="164" fontId="2" fillId="0" borderId="0" xfId="0" applyNumberFormat="1" applyFont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Border="1" applyAlignment="1">
      <alignment horizontal="center"/>
    </xf>
    <xf numFmtId="10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167" fontId="18" fillId="2" borderId="21" xfId="1" applyNumberFormat="1" applyFont="1" applyFill="1" applyBorder="1" applyAlignment="1" applyProtection="1">
      <alignment horizontal="right" vertical="center"/>
      <protection locked="0"/>
    </xf>
    <xf numFmtId="167" fontId="18" fillId="2" borderId="23" xfId="1" applyNumberFormat="1" applyFont="1" applyFill="1" applyBorder="1" applyAlignment="1" applyProtection="1">
      <alignment horizontal="right" vertical="center"/>
      <protection locked="0"/>
    </xf>
    <xf numFmtId="167" fontId="18" fillId="2" borderId="22" xfId="1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7" fillId="0" borderId="0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3" borderId="23" xfId="0" applyFill="1" applyBorder="1" applyAlignment="1">
      <alignment horizontal="left"/>
    </xf>
    <xf numFmtId="0" fontId="0" fillId="3" borderId="23" xfId="0" applyFill="1" applyBorder="1" applyAlignment="1">
      <alignment horizontal="right"/>
    </xf>
    <xf numFmtId="0" fontId="24" fillId="3" borderId="25" xfId="0" applyFont="1" applyFill="1" applyBorder="1" applyAlignment="1">
      <alignment horizontal="center"/>
    </xf>
    <xf numFmtId="0" fontId="24" fillId="3" borderId="47" xfId="0" applyFont="1" applyFill="1" applyBorder="1" applyAlignment="1">
      <alignment horizontal="center"/>
    </xf>
    <xf numFmtId="0" fontId="24" fillId="3" borderId="48" xfId="0" applyFont="1" applyFill="1" applyBorder="1" applyAlignment="1">
      <alignment horizontal="center"/>
    </xf>
    <xf numFmtId="0" fontId="24" fillId="3" borderId="49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50" xfId="0" applyFont="1" applyFill="1" applyBorder="1" applyAlignment="1">
      <alignment horizontal="center"/>
    </xf>
    <xf numFmtId="167" fontId="12" fillId="2" borderId="21" xfId="1" applyNumberFormat="1" applyFont="1" applyFill="1" applyBorder="1" applyAlignment="1" applyProtection="1">
      <alignment horizontal="right" vertical="center"/>
      <protection locked="0"/>
    </xf>
    <xf numFmtId="167" fontId="12" fillId="2" borderId="23" xfId="1" applyNumberFormat="1" applyFont="1" applyFill="1" applyBorder="1" applyAlignment="1" applyProtection="1">
      <alignment horizontal="right" vertical="center"/>
      <protection locked="0"/>
    </xf>
    <xf numFmtId="167" fontId="12" fillId="2" borderId="22" xfId="1" applyNumberFormat="1" applyFont="1" applyFill="1" applyBorder="1" applyAlignment="1" applyProtection="1">
      <alignment horizontal="right" vertical="center"/>
      <protection locked="0"/>
    </xf>
    <xf numFmtId="167" fontId="23" fillId="2" borderId="21" xfId="1" applyNumberFormat="1" applyFont="1" applyFill="1" applyBorder="1" applyAlignment="1" applyProtection="1">
      <alignment horizontal="right" vertical="center"/>
      <protection locked="0"/>
    </xf>
    <xf numFmtId="167" fontId="23" fillId="2" borderId="23" xfId="1" applyNumberFormat="1" applyFont="1" applyFill="1" applyBorder="1" applyAlignment="1" applyProtection="1">
      <alignment horizontal="right" vertical="center"/>
      <protection locked="0"/>
    </xf>
    <xf numFmtId="167" fontId="23" fillId="2" borderId="22" xfId="1" applyNumberFormat="1" applyFont="1" applyFill="1" applyBorder="1" applyAlignment="1" applyProtection="1">
      <alignment horizontal="right" vertical="center"/>
      <protection locked="0"/>
    </xf>
    <xf numFmtId="2" fontId="2" fillId="2" borderId="21" xfId="1" applyNumberFormat="1" applyFont="1" applyFill="1" applyBorder="1" applyAlignment="1" applyProtection="1">
      <alignment vertical="center" wrapText="1"/>
      <protection locked="0"/>
    </xf>
    <xf numFmtId="2" fontId="2" fillId="2" borderId="23" xfId="1" applyNumberFormat="1" applyFont="1" applyFill="1" applyBorder="1" applyAlignment="1" applyProtection="1">
      <alignment vertical="center" wrapText="1"/>
      <protection locked="0"/>
    </xf>
    <xf numFmtId="1" fontId="26" fillId="2" borderId="21" xfId="1" applyNumberFormat="1" applyFont="1" applyFill="1" applyBorder="1" applyAlignment="1" applyProtection="1">
      <alignment horizontal="center" vertical="center"/>
      <protection locked="0"/>
    </xf>
    <xf numFmtId="1" fontId="26" fillId="2" borderId="23" xfId="1" applyNumberFormat="1" applyFont="1" applyFill="1" applyBorder="1" applyAlignment="1" applyProtection="1">
      <alignment horizontal="center" vertical="center"/>
      <protection locked="0"/>
    </xf>
    <xf numFmtId="1" fontId="26" fillId="2" borderId="22" xfId="1" applyNumberFormat="1" applyFont="1" applyFill="1" applyBorder="1" applyAlignment="1" applyProtection="1">
      <alignment horizontal="center" vertical="center"/>
      <protection locked="0"/>
    </xf>
    <xf numFmtId="4" fontId="23" fillId="2" borderId="21" xfId="1" applyNumberFormat="1" applyFont="1" applyFill="1" applyBorder="1" applyAlignment="1" applyProtection="1">
      <alignment horizontal="center" vertical="center"/>
      <protection locked="0"/>
    </xf>
    <xf numFmtId="4" fontId="23" fillId="2" borderId="23" xfId="0" applyNumberFormat="1" applyFont="1" applyFill="1" applyBorder="1" applyAlignment="1" applyProtection="1">
      <alignment horizontal="center" vertical="center"/>
      <protection locked="0"/>
    </xf>
    <xf numFmtId="4" fontId="23" fillId="2" borderId="22" xfId="0" applyNumberFormat="1" applyFont="1" applyFill="1" applyBorder="1" applyAlignment="1" applyProtection="1">
      <alignment horizontal="center" vertical="center"/>
      <protection locked="0"/>
    </xf>
    <xf numFmtId="4" fontId="22" fillId="2" borderId="21" xfId="1" applyNumberFormat="1" applyFont="1" applyFill="1" applyBorder="1" applyAlignment="1" applyProtection="1">
      <alignment horizontal="center" vertical="center"/>
      <protection locked="0"/>
    </xf>
    <xf numFmtId="4" fontId="22" fillId="2" borderId="23" xfId="0" applyNumberFormat="1" applyFont="1" applyFill="1" applyBorder="1" applyAlignment="1" applyProtection="1">
      <alignment horizontal="center" vertical="center"/>
      <protection locked="0"/>
    </xf>
    <xf numFmtId="4" fontId="22" fillId="2" borderId="22" xfId="0" applyNumberFormat="1" applyFont="1" applyFill="1" applyBorder="1" applyAlignment="1" applyProtection="1">
      <alignment horizontal="center" vertical="center"/>
      <protection locked="0"/>
    </xf>
    <xf numFmtId="10" fontId="22" fillId="0" borderId="21" xfId="2" applyNumberFormat="1" applyFont="1" applyBorder="1" applyAlignment="1" applyProtection="1">
      <alignment horizontal="center" vertical="center"/>
      <protection hidden="1"/>
    </xf>
    <xf numFmtId="10" fontId="22" fillId="0" borderId="23" xfId="2" applyNumberFormat="1" applyFont="1" applyBorder="1" applyAlignment="1" applyProtection="1">
      <alignment horizontal="center" vertical="center"/>
      <protection hidden="1"/>
    </xf>
    <xf numFmtId="10" fontId="22" fillId="0" borderId="22" xfId="2" applyNumberFormat="1" applyFont="1" applyBorder="1" applyAlignment="1" applyProtection="1">
      <alignment horizontal="center" vertical="center"/>
      <protection hidden="1"/>
    </xf>
    <xf numFmtId="4" fontId="23" fillId="0" borderId="21" xfId="1" applyNumberFormat="1" applyFont="1" applyBorder="1" applyAlignment="1" applyProtection="1">
      <alignment horizontal="center" vertical="center"/>
      <protection hidden="1"/>
    </xf>
    <xf numFmtId="4" fontId="23" fillId="0" borderId="23" xfId="0" applyNumberFormat="1" applyFont="1" applyBorder="1" applyAlignment="1" applyProtection="1">
      <alignment horizontal="center" vertical="center"/>
      <protection hidden="1"/>
    </xf>
    <xf numFmtId="4" fontId="23" fillId="0" borderId="22" xfId="0" applyNumberFormat="1" applyFont="1" applyBorder="1" applyAlignment="1" applyProtection="1">
      <alignment horizontal="center" vertical="center"/>
      <protection hidden="1"/>
    </xf>
    <xf numFmtId="2" fontId="15" fillId="0" borderId="4" xfId="1" applyNumberFormat="1" applyFont="1" applyBorder="1" applyAlignment="1" applyProtection="1"/>
    <xf numFmtId="0" fontId="15" fillId="0" borderId="6" xfId="0" applyFont="1" applyBorder="1" applyAlignment="1" applyProtection="1"/>
    <xf numFmtId="2" fontId="15" fillId="0" borderId="2" xfId="1" applyNumberFormat="1" applyFont="1" applyBorder="1" applyAlignment="1" applyProtection="1"/>
    <xf numFmtId="0" fontId="15" fillId="0" borderId="0" xfId="0" applyFont="1" applyAlignment="1" applyProtection="1"/>
    <xf numFmtId="4" fontId="16" fillId="0" borderId="6" xfId="1" applyNumberFormat="1" applyFont="1" applyBorder="1" applyAlignment="1" applyProtection="1">
      <protection hidden="1"/>
    </xf>
    <xf numFmtId="4" fontId="16" fillId="0" borderId="6" xfId="0" applyNumberFormat="1" applyFont="1" applyBorder="1" applyAlignment="1" applyProtection="1">
      <protection hidden="1"/>
    </xf>
    <xf numFmtId="4" fontId="16" fillId="0" borderId="5" xfId="0" applyNumberFormat="1" applyFont="1" applyBorder="1" applyAlignment="1" applyProtection="1">
      <protection hidden="1"/>
    </xf>
    <xf numFmtId="2" fontId="2" fillId="2" borderId="1" xfId="1" applyNumberFormat="1" applyFont="1" applyFill="1" applyBorder="1" applyAlignment="1" applyProtection="1">
      <alignment vertical="center"/>
      <protection locked="0"/>
    </xf>
    <xf numFmtId="0" fontId="17" fillId="2" borderId="1" xfId="0" applyFont="1" applyFill="1" applyBorder="1" applyAlignment="1" applyProtection="1">
      <alignment vertical="center"/>
      <protection locked="0"/>
    </xf>
    <xf numFmtId="0" fontId="17" fillId="2" borderId="8" xfId="0" applyFont="1" applyFill="1" applyBorder="1" applyAlignment="1" applyProtection="1">
      <alignment vertical="center"/>
      <protection locked="0"/>
    </xf>
    <xf numFmtId="2" fontId="37" fillId="2" borderId="0" xfId="1" applyNumberFormat="1" applyFont="1" applyFill="1" applyBorder="1" applyAlignment="1" applyProtection="1">
      <protection locked="0"/>
    </xf>
    <xf numFmtId="0" fontId="37" fillId="2" borderId="0" xfId="0" applyFont="1" applyFill="1" applyAlignment="1" applyProtection="1">
      <protection locked="0"/>
    </xf>
    <xf numFmtId="0" fontId="37" fillId="2" borderId="7" xfId="0" applyFont="1" applyFill="1" applyBorder="1" applyAlignment="1" applyProtection="1">
      <protection locked="0"/>
    </xf>
    <xf numFmtId="2" fontId="14" fillId="0" borderId="21" xfId="1" applyNumberFormat="1" applyFont="1" applyBorder="1" applyAlignment="1" applyProtection="1">
      <alignment horizontal="center"/>
    </xf>
    <xf numFmtId="0" fontId="16" fillId="0" borderId="23" xfId="0" applyFont="1" applyBorder="1" applyAlignment="1" applyProtection="1">
      <alignment horizontal="center"/>
    </xf>
    <xf numFmtId="0" fontId="16" fillId="0" borderId="22" xfId="0" applyFont="1" applyBorder="1" applyAlignment="1" applyProtection="1">
      <alignment horizontal="center"/>
    </xf>
    <xf numFmtId="49" fontId="14" fillId="0" borderId="21" xfId="1" applyNumberFormat="1" applyFont="1" applyBorder="1" applyAlignment="1" applyProtection="1">
      <alignment horizontal="center"/>
      <protection locked="0"/>
    </xf>
    <xf numFmtId="49" fontId="14" fillId="0" borderId="23" xfId="1" applyNumberFormat="1" applyFont="1" applyBorder="1" applyAlignment="1" applyProtection="1">
      <alignment horizontal="center"/>
      <protection locked="0"/>
    </xf>
    <xf numFmtId="49" fontId="14" fillId="0" borderId="22" xfId="1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2" xfId="0" applyNumberFormat="1" applyFont="1" applyBorder="1" applyAlignment="1" applyProtection="1">
      <alignment horizontal="center"/>
      <protection locked="0"/>
    </xf>
    <xf numFmtId="4" fontId="16" fillId="0" borderId="1" xfId="1" applyNumberFormat="1" applyFont="1" applyBorder="1" applyAlignment="1" applyProtection="1">
      <alignment vertical="center"/>
      <protection hidden="1"/>
    </xf>
    <xf numFmtId="4" fontId="16" fillId="0" borderId="1" xfId="0" applyNumberFormat="1" applyFont="1" applyBorder="1" applyAlignment="1" applyProtection="1">
      <alignment vertical="center"/>
      <protection hidden="1"/>
    </xf>
    <xf numFmtId="4" fontId="16" fillId="0" borderId="8" xfId="0" applyNumberFormat="1" applyFont="1" applyBorder="1" applyAlignment="1" applyProtection="1">
      <alignment vertical="center"/>
      <protection hidden="1"/>
    </xf>
    <xf numFmtId="4" fontId="16" fillId="2" borderId="0" xfId="1" applyNumberFormat="1" applyFont="1" applyFill="1" applyBorder="1" applyAlignment="1" applyProtection="1">
      <protection locked="0"/>
    </xf>
    <xf numFmtId="4" fontId="16" fillId="2" borderId="0" xfId="0" applyNumberFormat="1" applyFont="1" applyFill="1" applyAlignment="1" applyProtection="1">
      <protection locked="0"/>
    </xf>
    <xf numFmtId="4" fontId="16" fillId="2" borderId="7" xfId="0" applyNumberFormat="1" applyFont="1" applyFill="1" applyBorder="1" applyAlignment="1" applyProtection="1">
      <protection locked="0"/>
    </xf>
    <xf numFmtId="2" fontId="2" fillId="2" borderId="0" xfId="1" applyNumberFormat="1" applyFont="1" applyFill="1" applyBorder="1" applyAlignment="1" applyProtection="1">
      <protection locked="0"/>
    </xf>
    <xf numFmtId="0" fontId="17" fillId="2" borderId="0" xfId="0" applyFont="1" applyFill="1" applyAlignment="1" applyProtection="1">
      <protection locked="0"/>
    </xf>
    <xf numFmtId="0" fontId="17" fillId="2" borderId="7" xfId="0" applyFont="1" applyFill="1" applyBorder="1" applyAlignment="1" applyProtection="1">
      <protection locked="0"/>
    </xf>
    <xf numFmtId="4" fontId="21" fillId="1" borderId="51" xfId="1" applyNumberFormat="1" applyFont="1" applyFill="1" applyBorder="1" applyAlignment="1" applyProtection="1">
      <alignment vertical="center"/>
      <protection hidden="1"/>
    </xf>
    <xf numFmtId="4" fontId="21" fillId="1" borderId="17" xfId="0" applyNumberFormat="1" applyFont="1" applyFill="1" applyBorder="1" applyAlignment="1" applyProtection="1">
      <alignment vertical="center"/>
      <protection hidden="1"/>
    </xf>
    <xf numFmtId="4" fontId="21" fillId="1" borderId="52" xfId="0" applyNumberFormat="1" applyFont="1" applyFill="1" applyBorder="1" applyAlignment="1" applyProtection="1">
      <alignment vertical="center"/>
      <protection hidden="1"/>
    </xf>
    <xf numFmtId="2" fontId="15" fillId="0" borderId="0" xfId="1" applyNumberFormat="1" applyFont="1" applyBorder="1" applyAlignment="1" applyProtection="1"/>
    <xf numFmtId="2" fontId="15" fillId="0" borderId="1" xfId="1" applyNumberFormat="1" applyFont="1" applyBorder="1" applyAlignment="1" applyProtection="1">
      <alignment vertical="center"/>
    </xf>
    <xf numFmtId="0" fontId="15" fillId="0" borderId="1" xfId="0" applyFont="1" applyBorder="1" applyAlignment="1" applyProtection="1">
      <alignment vertical="center"/>
    </xf>
    <xf numFmtId="2" fontId="17" fillId="0" borderId="3" xfId="1" applyNumberFormat="1" applyFont="1" applyFill="1" applyBorder="1" applyAlignment="1" applyProtection="1">
      <alignment vertical="center"/>
    </xf>
    <xf numFmtId="2" fontId="17" fillId="0" borderId="1" xfId="1" applyNumberFormat="1" applyFont="1" applyFill="1" applyBorder="1" applyAlignment="1" applyProtection="1">
      <alignment vertical="center"/>
    </xf>
    <xf numFmtId="2" fontId="17" fillId="0" borderId="0" xfId="1" applyNumberFormat="1" applyFont="1" applyBorder="1" applyAlignment="1" applyProtection="1"/>
    <xf numFmtId="0" fontId="17" fillId="0" borderId="0" xfId="0" applyFont="1" applyBorder="1" applyAlignment="1" applyProtection="1"/>
    <xf numFmtId="2" fontId="16" fillId="2" borderId="0" xfId="1" applyNumberFormat="1" applyFont="1" applyFill="1" applyBorder="1" applyAlignment="1" applyProtection="1">
      <protection locked="0"/>
    </xf>
    <xf numFmtId="0" fontId="16" fillId="2" borderId="0" xfId="0" applyFont="1" applyFill="1" applyBorder="1" applyAlignment="1" applyProtection="1">
      <protection locked="0"/>
    </xf>
    <xf numFmtId="0" fontId="16" fillId="2" borderId="7" xfId="0" applyFont="1" applyFill="1" applyBorder="1" applyAlignment="1" applyProtection="1">
      <protection locked="0"/>
    </xf>
    <xf numFmtId="2" fontId="18" fillId="0" borderId="4" xfId="1" applyNumberFormat="1" applyFont="1" applyBorder="1" applyAlignment="1" applyProtection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2" fontId="3" fillId="0" borderId="23" xfId="1" applyNumberFormat="1" applyFont="1" applyBorder="1" applyAlignment="1" applyProtection="1">
      <alignment horizontal="center" vertical="center"/>
    </xf>
    <xf numFmtId="2" fontId="3" fillId="0" borderId="23" xfId="1" applyNumberFormat="1" applyBorder="1" applyAlignment="1" applyProtection="1">
      <alignment horizontal="center" vertical="center"/>
    </xf>
    <xf numFmtId="49" fontId="17" fillId="2" borderId="0" xfId="1" applyNumberFormat="1" applyFont="1" applyFill="1" applyBorder="1" applyAlignment="1" applyProtection="1">
      <alignment horizontal="center" vertical="center"/>
      <protection locked="0"/>
    </xf>
    <xf numFmtId="49" fontId="17" fillId="2" borderId="0" xfId="0" applyNumberFormat="1" applyFont="1" applyFill="1" applyBorder="1" applyAlignment="1" applyProtection="1">
      <alignment horizontal="center" vertical="center"/>
      <protection locked="0"/>
    </xf>
    <xf numFmtId="49" fontId="17" fillId="2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23" xfId="1" applyNumberFormat="1" applyFont="1" applyFill="1" applyBorder="1" applyAlignment="1" applyProtection="1">
      <alignment horizontal="center" vertical="center"/>
    </xf>
    <xf numFmtId="2" fontId="3" fillId="0" borderId="23" xfId="1" applyNumberFormat="1" applyFill="1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49" fontId="2" fillId="2" borderId="0" xfId="1" applyNumberFormat="1" applyFont="1" applyFill="1" applyBorder="1" applyAlignment="1" applyProtection="1">
      <alignment horizontal="center"/>
      <protection locked="0"/>
    </xf>
    <xf numFmtId="49" fontId="17" fillId="2" borderId="0" xfId="0" applyNumberFormat="1" applyFont="1" applyFill="1" applyBorder="1" applyAlignment="1" applyProtection="1">
      <alignment horizontal="center"/>
      <protection locked="0"/>
    </xf>
    <xf numFmtId="49" fontId="17" fillId="2" borderId="1" xfId="0" applyNumberFormat="1" applyFont="1" applyFill="1" applyBorder="1" applyAlignment="1" applyProtection="1">
      <alignment horizontal="center"/>
      <protection locked="0"/>
    </xf>
    <xf numFmtId="2" fontId="21" fillId="0" borderId="51" xfId="1" applyNumberFormat="1" applyFont="1" applyFill="1" applyBorder="1" applyAlignment="1" applyProtection="1">
      <alignment vertical="center"/>
    </xf>
    <xf numFmtId="0" fontId="21" fillId="0" borderId="17" xfId="0" applyFont="1" applyBorder="1" applyAlignment="1" applyProtection="1">
      <alignment vertical="center"/>
    </xf>
    <xf numFmtId="0" fontId="21" fillId="0" borderId="52" xfId="0" applyFont="1" applyBorder="1" applyAlignment="1" applyProtection="1">
      <alignment vertical="center"/>
    </xf>
    <xf numFmtId="4" fontId="21" fillId="0" borderId="17" xfId="0" applyNumberFormat="1" applyFont="1" applyBorder="1" applyAlignment="1" applyProtection="1">
      <alignment vertical="center"/>
      <protection hidden="1"/>
    </xf>
    <xf numFmtId="4" fontId="21" fillId="0" borderId="52" xfId="0" applyNumberFormat="1" applyFont="1" applyBorder="1" applyAlignment="1" applyProtection="1">
      <alignment vertical="center"/>
      <protection hidden="1"/>
    </xf>
    <xf numFmtId="4" fontId="21" fillId="0" borderId="17" xfId="1" applyNumberFormat="1" applyFont="1" applyFill="1" applyBorder="1" applyAlignment="1" applyProtection="1">
      <alignment vertical="center"/>
      <protection hidden="1"/>
    </xf>
    <xf numFmtId="14" fontId="3" fillId="2" borderId="0" xfId="1" applyNumberFormat="1" applyFont="1" applyFill="1" applyBorder="1" applyAlignment="1" applyProtection="1">
      <alignment horizontal="right"/>
      <protection locked="0"/>
    </xf>
    <xf numFmtId="14" fontId="15" fillId="2" borderId="0" xfId="0" applyNumberFormat="1" applyFont="1" applyFill="1" applyBorder="1" applyAlignment="1" applyProtection="1">
      <alignment horizontal="right"/>
      <protection locked="0"/>
    </xf>
    <xf numFmtId="14" fontId="15" fillId="2" borderId="1" xfId="0" applyNumberFormat="1" applyFont="1" applyFill="1" applyBorder="1" applyAlignment="1" applyProtection="1">
      <alignment horizontal="right"/>
      <protection locked="0"/>
    </xf>
    <xf numFmtId="2" fontId="2" fillId="0" borderId="4" xfId="1" applyNumberFormat="1" applyFont="1" applyBorder="1" applyAlignment="1" applyProtection="1">
      <alignment horizontal="right"/>
    </xf>
    <xf numFmtId="2" fontId="2" fillId="0" borderId="6" xfId="1" applyNumberFormat="1" applyFont="1" applyBorder="1" applyAlignment="1" applyProtection="1">
      <alignment horizontal="right"/>
    </xf>
    <xf numFmtId="2" fontId="2" fillId="0" borderId="5" xfId="1" applyNumberFormat="1" applyFont="1" applyBorder="1" applyAlignment="1" applyProtection="1">
      <alignment horizontal="right"/>
    </xf>
    <xf numFmtId="49" fontId="17" fillId="2" borderId="0" xfId="1" applyNumberFormat="1" applyFont="1" applyFill="1" applyBorder="1" applyAlignment="1" applyProtection="1">
      <alignment horizontal="center"/>
      <protection locked="0"/>
    </xf>
    <xf numFmtId="167" fontId="22" fillId="2" borderId="21" xfId="1" applyNumberFormat="1" applyFont="1" applyFill="1" applyBorder="1" applyAlignment="1" applyProtection="1">
      <alignment horizontal="right" vertical="center"/>
      <protection locked="0"/>
    </xf>
    <xf numFmtId="167" fontId="22" fillId="2" borderId="23" xfId="1" applyNumberFormat="1" applyFont="1" applyFill="1" applyBorder="1" applyAlignment="1" applyProtection="1">
      <alignment horizontal="right" vertical="center"/>
      <protection locked="0"/>
    </xf>
    <xf numFmtId="167" fontId="22" fillId="2" borderId="22" xfId="1" applyNumberFormat="1" applyFont="1" applyFill="1" applyBorder="1" applyAlignment="1" applyProtection="1">
      <alignment horizontal="right" vertical="center"/>
      <protection locked="0"/>
    </xf>
    <xf numFmtId="2" fontId="17" fillId="2" borderId="0" xfId="1" applyNumberFormat="1" applyFont="1" applyFill="1" applyBorder="1" applyAlignment="1" applyProtection="1">
      <protection locked="0"/>
    </xf>
    <xf numFmtId="4" fontId="16" fillId="0" borderId="0" xfId="1" applyNumberFormat="1" applyFont="1" applyBorder="1" applyAlignment="1" applyProtection="1">
      <protection hidden="1"/>
    </xf>
    <xf numFmtId="4" fontId="16" fillId="0" borderId="0" xfId="0" applyNumberFormat="1" applyFont="1" applyAlignment="1" applyProtection="1">
      <protection hidden="1"/>
    </xf>
    <xf numFmtId="4" fontId="16" fillId="0" borderId="7" xfId="0" applyNumberFormat="1" applyFont="1" applyBorder="1" applyAlignment="1" applyProtection="1">
      <protection hidden="1"/>
    </xf>
    <xf numFmtId="1" fontId="38" fillId="2" borderId="21" xfId="1" applyNumberFormat="1" applyFont="1" applyFill="1" applyBorder="1" applyAlignment="1" applyProtection="1">
      <alignment horizontal="center" vertical="center"/>
      <protection locked="0"/>
    </xf>
    <xf numFmtId="1" fontId="38" fillId="2" borderId="23" xfId="1" applyNumberFormat="1" applyFont="1" applyFill="1" applyBorder="1" applyAlignment="1" applyProtection="1">
      <alignment horizontal="center" vertical="center"/>
      <protection locked="0"/>
    </xf>
    <xf numFmtId="1" fontId="38" fillId="2" borderId="22" xfId="1" applyNumberFormat="1" applyFont="1" applyFill="1" applyBorder="1" applyAlignment="1" applyProtection="1">
      <alignment horizontal="center" vertical="center"/>
      <protection locked="0"/>
    </xf>
    <xf numFmtId="2" fontId="11" fillId="0" borderId="0" xfId="1" applyNumberFormat="1" applyFont="1" applyAlignment="1" applyProtection="1"/>
    <xf numFmtId="0" fontId="0" fillId="0" borderId="0" xfId="0" applyAlignment="1" applyProtection="1"/>
    <xf numFmtId="2" fontId="14" fillId="0" borderId="4" xfId="1" applyNumberFormat="1" applyFont="1" applyBorder="1" applyAlignment="1" applyProtection="1">
      <alignment horizontal="center"/>
    </xf>
    <xf numFmtId="0" fontId="16" fillId="0" borderId="6" xfId="0" applyFont="1" applyBorder="1" applyAlignment="1" applyProtection="1">
      <alignment horizontal="center"/>
    </xf>
    <xf numFmtId="0" fontId="16" fillId="0" borderId="5" xfId="0" applyFont="1" applyBorder="1" applyAlignment="1" applyProtection="1">
      <alignment horizontal="center"/>
    </xf>
    <xf numFmtId="2" fontId="14" fillId="0" borderId="3" xfId="1" applyNumberFormat="1" applyFont="1" applyBorder="1" applyAlignment="1" applyProtection="1">
      <alignment horizontal="center"/>
    </xf>
    <xf numFmtId="0" fontId="16" fillId="0" borderId="1" xfId="0" applyFont="1" applyBorder="1" applyAlignment="1" applyProtection="1">
      <alignment horizontal="center"/>
    </xf>
    <xf numFmtId="0" fontId="16" fillId="0" borderId="8" xfId="0" applyFont="1" applyBorder="1" applyAlignment="1" applyProtection="1">
      <alignment horizontal="center"/>
    </xf>
    <xf numFmtId="2" fontId="18" fillId="0" borderId="4" xfId="1" applyNumberFormat="1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2" fontId="17" fillId="0" borderId="4" xfId="1" applyNumberFormat="1" applyFont="1" applyBorder="1" applyAlignment="1" applyProtection="1"/>
    <xf numFmtId="0" fontId="17" fillId="0" borderId="6" xfId="0" applyFont="1" applyBorder="1" applyAlignment="1" applyProtection="1"/>
    <xf numFmtId="2" fontId="17" fillId="0" borderId="2" xfId="1" applyNumberFormat="1" applyFont="1" applyBorder="1" applyAlignment="1" applyProtection="1"/>
    <xf numFmtId="0" fontId="17" fillId="0" borderId="0" xfId="0" applyFont="1" applyAlignment="1" applyProtection="1"/>
    <xf numFmtId="2" fontId="17" fillId="0" borderId="2" xfId="1" applyNumberFormat="1" applyFont="1" applyBorder="1" applyAlignment="1" applyProtection="1">
      <alignment horizontal="left"/>
    </xf>
    <xf numFmtId="2" fontId="2" fillId="2" borderId="6" xfId="1" applyNumberFormat="1" applyFont="1" applyFill="1" applyBorder="1" applyAlignment="1" applyProtection="1">
      <protection locked="0"/>
    </xf>
    <xf numFmtId="0" fontId="17" fillId="2" borderId="6" xfId="0" applyFont="1" applyFill="1" applyBorder="1" applyAlignment="1" applyProtection="1">
      <protection locked="0"/>
    </xf>
    <xf numFmtId="0" fontId="17" fillId="2" borderId="5" xfId="0" applyFont="1" applyFill="1" applyBorder="1" applyAlignment="1" applyProtection="1">
      <protection locked="0"/>
    </xf>
    <xf numFmtId="2" fontId="16" fillId="2" borderId="21" xfId="1" applyNumberFormat="1" applyFont="1" applyFill="1" applyBorder="1" applyAlignment="1" applyProtection="1">
      <alignment vertical="center" wrapText="1"/>
      <protection locked="0"/>
    </xf>
    <xf numFmtId="2" fontId="16" fillId="2" borderId="23" xfId="1" applyNumberFormat="1" applyFont="1" applyFill="1" applyBorder="1" applyAlignment="1" applyProtection="1">
      <alignment vertical="center" wrapText="1"/>
      <protection locked="0"/>
    </xf>
    <xf numFmtId="4" fontId="21" fillId="0" borderId="51" xfId="1" applyNumberFormat="1" applyFont="1" applyBorder="1" applyAlignment="1" applyProtection="1">
      <alignment vertical="center"/>
      <protection hidden="1"/>
    </xf>
    <xf numFmtId="4" fontId="21" fillId="0" borderId="51" xfId="1" applyNumberFormat="1" applyFont="1" applyBorder="1" applyAlignment="1" applyProtection="1">
      <alignment horizontal="center" vertical="center"/>
      <protection hidden="1"/>
    </xf>
    <xf numFmtId="4" fontId="21" fillId="0" borderId="17" xfId="0" applyNumberFormat="1" applyFont="1" applyBorder="1" applyAlignment="1" applyProtection="1">
      <alignment horizontal="center" vertical="center"/>
      <protection hidden="1"/>
    </xf>
    <xf numFmtId="4" fontId="21" fillId="0" borderId="52" xfId="0" applyNumberFormat="1" applyFont="1" applyBorder="1" applyAlignment="1" applyProtection="1">
      <alignment horizontal="center" vertical="center"/>
      <protection hidden="1"/>
    </xf>
    <xf numFmtId="9" fontId="21" fillId="0" borderId="51" xfId="2" applyFont="1" applyBorder="1" applyAlignment="1" applyProtection="1">
      <alignment vertical="center"/>
      <protection hidden="1"/>
    </xf>
    <xf numFmtId="9" fontId="21" fillId="0" borderId="17" xfId="2" applyFont="1" applyBorder="1" applyAlignment="1" applyProtection="1">
      <alignment vertical="center"/>
      <protection hidden="1"/>
    </xf>
    <xf numFmtId="167" fontId="18" fillId="2" borderId="21" xfId="1" applyNumberFormat="1" applyFont="1" applyFill="1" applyBorder="1" applyAlignment="1" applyProtection="1">
      <alignment horizontal="right" vertical="center"/>
      <protection locked="0"/>
    </xf>
    <xf numFmtId="167" fontId="18" fillId="2" borderId="23" xfId="1" applyNumberFormat="1" applyFont="1" applyFill="1" applyBorder="1" applyAlignment="1" applyProtection="1">
      <alignment horizontal="right" vertical="center"/>
      <protection locked="0"/>
    </xf>
    <xf numFmtId="167" fontId="18" fillId="2" borderId="22" xfId="1" applyNumberFormat="1" applyFont="1" applyFill="1" applyBorder="1" applyAlignment="1" applyProtection="1">
      <alignment horizontal="right" vertical="center"/>
      <protection locked="0"/>
    </xf>
    <xf numFmtId="2" fontId="16" fillId="2" borderId="21" xfId="1" applyNumberFormat="1" applyFont="1" applyFill="1" applyBorder="1" applyAlignment="1" applyProtection="1">
      <alignment vertical="center"/>
      <protection locked="0"/>
    </xf>
    <xf numFmtId="2" fontId="16" fillId="2" borderId="23" xfId="1" applyNumberFormat="1" applyFont="1" applyFill="1" applyBorder="1" applyAlignment="1" applyProtection="1">
      <alignment vertical="center"/>
      <protection locked="0"/>
    </xf>
    <xf numFmtId="2" fontId="23" fillId="2" borderId="21" xfId="1" applyNumberFormat="1" applyFont="1" applyFill="1" applyBorder="1" applyAlignment="1" applyProtection="1">
      <alignment horizontal="right" vertical="center"/>
      <protection locked="0"/>
    </xf>
    <xf numFmtId="2" fontId="23" fillId="2" borderId="23" xfId="1" applyNumberFormat="1" applyFont="1" applyFill="1" applyBorder="1" applyAlignment="1" applyProtection="1">
      <alignment horizontal="right" vertical="center"/>
      <protection locked="0"/>
    </xf>
    <xf numFmtId="2" fontId="23" fillId="2" borderId="22" xfId="1" applyNumberFormat="1" applyFont="1" applyFill="1" applyBorder="1" applyAlignment="1" applyProtection="1">
      <alignment horizontal="right" vertical="center"/>
      <protection locked="0"/>
    </xf>
    <xf numFmtId="4" fontId="12" fillId="0" borderId="21" xfId="1" applyNumberFormat="1" applyFont="1" applyBorder="1" applyAlignment="1" applyProtection="1">
      <protection hidden="1"/>
    </xf>
    <xf numFmtId="4" fontId="12" fillId="0" borderId="23" xfId="0" applyNumberFormat="1" applyFont="1" applyBorder="1" applyAlignment="1" applyProtection="1">
      <protection hidden="1"/>
    </xf>
    <xf numFmtId="4" fontId="12" fillId="0" borderId="22" xfId="0" applyNumberFormat="1" applyFont="1" applyBorder="1" applyAlignment="1" applyProtection="1">
      <protection hidden="1"/>
    </xf>
    <xf numFmtId="4" fontId="12" fillId="0" borderId="23" xfId="1" applyNumberFormat="1" applyFont="1" applyBorder="1" applyAlignment="1" applyProtection="1">
      <protection hidden="1"/>
    </xf>
    <xf numFmtId="4" fontId="12" fillId="0" borderId="22" xfId="1" applyNumberFormat="1" applyFont="1" applyBorder="1" applyAlignment="1" applyProtection="1">
      <protection hidden="1"/>
    </xf>
    <xf numFmtId="4" fontId="12" fillId="0" borderId="35" xfId="0" applyNumberFormat="1" applyFont="1" applyBorder="1" applyAlignment="1" applyProtection="1">
      <protection hidden="1"/>
    </xf>
    <xf numFmtId="4" fontId="12" fillId="0" borderId="4" xfId="1" applyNumberFormat="1" applyFont="1" applyBorder="1" applyAlignment="1" applyProtection="1">
      <protection hidden="1"/>
    </xf>
    <xf numFmtId="4" fontId="12" fillId="0" borderId="6" xfId="0" applyNumberFormat="1" applyFont="1" applyBorder="1" applyAlignment="1" applyProtection="1">
      <protection hidden="1"/>
    </xf>
    <xf numFmtId="4" fontId="12" fillId="0" borderId="5" xfId="0" applyNumberFormat="1" applyFont="1" applyBorder="1" applyAlignment="1" applyProtection="1">
      <protection hidden="1"/>
    </xf>
    <xf numFmtId="2" fontId="14" fillId="0" borderId="23" xfId="1" applyNumberFormat="1" applyFont="1" applyBorder="1" applyAlignment="1" applyProtection="1">
      <alignment horizontal="center"/>
    </xf>
    <xf numFmtId="2" fontId="14" fillId="0" borderId="35" xfId="1" applyNumberFormat="1" applyFont="1" applyBorder="1" applyAlignment="1" applyProtection="1">
      <alignment horizontal="center"/>
    </xf>
    <xf numFmtId="1" fontId="12" fillId="0" borderId="29" xfId="1" applyNumberFormat="1" applyFont="1" applyBorder="1" applyAlignment="1" applyProtection="1">
      <alignment horizontal="center" vertical="center"/>
      <protection hidden="1"/>
    </xf>
    <xf numFmtId="1" fontId="12" fillId="0" borderId="1" xfId="0" applyNumberFormat="1" applyFont="1" applyBorder="1" applyAlignment="1" applyProtection="1">
      <alignment horizontal="center" vertical="center"/>
      <protection hidden="1"/>
    </xf>
    <xf numFmtId="1" fontId="12" fillId="0" borderId="8" xfId="0" applyNumberFormat="1" applyFont="1" applyBorder="1" applyAlignment="1" applyProtection="1">
      <alignment horizontal="center" vertical="center"/>
      <protection hidden="1"/>
    </xf>
    <xf numFmtId="2" fontId="12" fillId="2" borderId="19" xfId="1" applyNumberFormat="1" applyFont="1" applyFill="1" applyBorder="1" applyAlignment="1" applyProtection="1">
      <alignment horizontal="center"/>
      <protection locked="0"/>
    </xf>
    <xf numFmtId="4" fontId="12" fillId="0" borderId="21" xfId="1" applyNumberFormat="1" applyFont="1" applyBorder="1" applyAlignment="1" applyProtection="1">
      <alignment horizontal="right"/>
      <protection hidden="1"/>
    </xf>
    <xf numFmtId="4" fontId="12" fillId="0" borderId="23" xfId="1" applyNumberFormat="1" applyFont="1" applyBorder="1" applyAlignment="1" applyProtection="1">
      <alignment horizontal="right"/>
      <protection hidden="1"/>
    </xf>
    <xf numFmtId="4" fontId="12" fillId="0" borderId="22" xfId="1" applyNumberFormat="1" applyFont="1" applyBorder="1" applyAlignment="1" applyProtection="1">
      <alignment horizontal="right"/>
      <protection hidden="1"/>
    </xf>
    <xf numFmtId="2" fontId="12" fillId="0" borderId="19" xfId="1" applyNumberFormat="1" applyFont="1" applyBorder="1" applyAlignment="1" applyProtection="1">
      <alignment horizontal="center"/>
      <protection hidden="1"/>
    </xf>
    <xf numFmtId="0" fontId="12" fillId="0" borderId="19" xfId="0" applyFont="1" applyBorder="1" applyAlignment="1" applyProtection="1">
      <alignment horizontal="center"/>
      <protection hidden="1"/>
    </xf>
    <xf numFmtId="0" fontId="12" fillId="0" borderId="53" xfId="0" applyFont="1" applyBorder="1" applyAlignment="1" applyProtection="1">
      <alignment horizontal="center"/>
      <protection hidden="1"/>
    </xf>
    <xf numFmtId="2" fontId="17" fillId="0" borderId="21" xfId="1" applyNumberFormat="1" applyFont="1" applyBorder="1" applyAlignment="1" applyProtection="1">
      <protection hidden="1"/>
    </xf>
    <xf numFmtId="2" fontId="17" fillId="0" borderId="23" xfId="1" applyNumberFormat="1" applyFont="1" applyBorder="1" applyAlignment="1" applyProtection="1">
      <protection hidden="1"/>
    </xf>
    <xf numFmtId="2" fontId="12" fillId="0" borderId="21" xfId="1" applyNumberFormat="1" applyFont="1" applyBorder="1" applyAlignment="1" applyProtection="1">
      <alignment horizontal="center"/>
      <protection hidden="1"/>
    </xf>
    <xf numFmtId="2" fontId="12" fillId="0" borderId="23" xfId="1" applyNumberFormat="1" applyFont="1" applyBorder="1" applyAlignment="1" applyProtection="1">
      <alignment horizontal="center"/>
      <protection hidden="1"/>
    </xf>
    <xf numFmtId="2" fontId="12" fillId="0" borderId="22" xfId="1" applyNumberFormat="1" applyFont="1" applyBorder="1" applyAlignment="1" applyProtection="1">
      <alignment horizontal="center"/>
      <protection hidden="1"/>
    </xf>
    <xf numFmtId="1" fontId="12" fillId="0" borderId="34" xfId="1" applyNumberFormat="1" applyFont="1" applyBorder="1" applyAlignment="1" applyProtection="1">
      <alignment horizontal="center" vertical="center"/>
      <protection hidden="1"/>
    </xf>
    <xf numFmtId="1" fontId="12" fillId="0" borderId="23" xfId="0" applyNumberFormat="1" applyFont="1" applyBorder="1" applyAlignment="1" applyProtection="1">
      <alignment horizontal="center" vertical="center"/>
      <protection hidden="1"/>
    </xf>
    <xf numFmtId="1" fontId="12" fillId="0" borderId="22" xfId="0" applyNumberFormat="1" applyFont="1" applyBorder="1" applyAlignment="1" applyProtection="1">
      <alignment horizontal="center" vertical="center"/>
      <protection hidden="1"/>
    </xf>
    <xf numFmtId="49" fontId="16" fillId="0" borderId="21" xfId="1" applyNumberFormat="1" applyFont="1" applyBorder="1" applyAlignment="1" applyProtection="1">
      <alignment horizontal="center"/>
      <protection hidden="1"/>
    </xf>
    <xf numFmtId="49" fontId="16" fillId="0" borderId="22" xfId="1" applyNumberFormat="1" applyFont="1" applyBorder="1" applyAlignment="1" applyProtection="1">
      <alignment horizontal="center"/>
      <protection hidden="1"/>
    </xf>
    <xf numFmtId="4" fontId="12" fillId="0" borderId="19" xfId="1" applyNumberFormat="1" applyFont="1" applyBorder="1" applyAlignment="1" applyProtection="1">
      <protection hidden="1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18" fillId="0" borderId="51" xfId="1" applyNumberFormat="1" applyFont="1" applyBorder="1" applyAlignment="1" applyProtection="1">
      <alignment horizontal="center" vertical="center"/>
      <protection hidden="1"/>
    </xf>
    <xf numFmtId="4" fontId="18" fillId="0" borderId="17" xfId="0" applyNumberFormat="1" applyFont="1" applyBorder="1" applyAlignment="1" applyProtection="1">
      <alignment horizontal="center" vertical="center"/>
      <protection hidden="1"/>
    </xf>
    <xf numFmtId="4" fontId="18" fillId="0" borderId="46" xfId="0" applyNumberFormat="1" applyFont="1" applyBorder="1" applyAlignment="1" applyProtection="1">
      <alignment horizontal="center" vertical="center"/>
      <protection hidden="1"/>
    </xf>
    <xf numFmtId="4" fontId="18" fillId="0" borderId="52" xfId="0" applyNumberFormat="1" applyFont="1" applyBorder="1" applyAlignment="1" applyProtection="1">
      <alignment horizontal="center" vertical="center"/>
      <protection hidden="1"/>
    </xf>
    <xf numFmtId="4" fontId="12" fillId="0" borderId="38" xfId="0" applyNumberFormat="1" applyFont="1" applyBorder="1" applyAlignment="1" applyProtection="1">
      <protection hidden="1"/>
    </xf>
    <xf numFmtId="0" fontId="15" fillId="0" borderId="8" xfId="0" applyFont="1" applyBorder="1" applyAlignment="1" applyProtection="1">
      <alignment horizontal="center" vertical="center"/>
    </xf>
    <xf numFmtId="2" fontId="3" fillId="0" borderId="4" xfId="1" applyNumberFormat="1" applyBorder="1" applyAlignment="1" applyProtection="1"/>
    <xf numFmtId="0" fontId="0" fillId="0" borderId="6" xfId="0" applyBorder="1" applyAlignment="1" applyProtection="1"/>
    <xf numFmtId="2" fontId="3" fillId="0" borderId="2" xfId="1" applyNumberFormat="1" applyBorder="1" applyAlignment="1" applyProtection="1"/>
    <xf numFmtId="2" fontId="11" fillId="0" borderId="0" xfId="1" applyNumberFormat="1" applyFont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2" fontId="14" fillId="0" borderId="25" xfId="1" applyNumberFormat="1" applyFont="1" applyBorder="1" applyAlignment="1" applyProtection="1">
      <alignment horizontal="center" vertical="center"/>
    </xf>
    <xf numFmtId="0" fontId="16" fillId="0" borderId="47" xfId="0" applyFont="1" applyBorder="1" applyAlignment="1" applyProtection="1">
      <alignment horizontal="center" vertical="center"/>
    </xf>
    <xf numFmtId="0" fontId="16" fillId="0" borderId="54" xfId="0" applyFont="1" applyBorder="1" applyAlignment="1" applyProtection="1">
      <alignment horizontal="center" vertical="center"/>
    </xf>
    <xf numFmtId="0" fontId="16" fillId="0" borderId="29" xfId="0" applyFont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16" fillId="0" borderId="8" xfId="0" applyFont="1" applyBorder="1" applyAlignment="1" applyProtection="1">
      <alignment horizontal="center" vertical="center"/>
    </xf>
    <xf numFmtId="0" fontId="17" fillId="0" borderId="7" xfId="0" applyFont="1" applyBorder="1" applyAlignment="1" applyProtection="1"/>
    <xf numFmtId="2" fontId="17" fillId="0" borderId="3" xfId="1" applyNumberFormat="1" applyFont="1" applyBorder="1" applyAlignment="1" applyProtection="1">
      <alignment vertical="center"/>
    </xf>
    <xf numFmtId="2" fontId="17" fillId="0" borderId="1" xfId="1" applyNumberFormat="1" applyFont="1" applyBorder="1" applyAlignment="1" applyProtection="1">
      <alignment vertical="center"/>
    </xf>
    <xf numFmtId="0" fontId="17" fillId="0" borderId="1" xfId="0" applyFont="1" applyBorder="1" applyAlignment="1" applyProtection="1">
      <alignment vertical="center"/>
    </xf>
    <xf numFmtId="0" fontId="17" fillId="0" borderId="8" xfId="0" applyFont="1" applyBorder="1" applyAlignment="1" applyProtection="1">
      <alignment vertical="center"/>
    </xf>
    <xf numFmtId="2" fontId="3" fillId="0" borderId="1" xfId="1" applyNumberFormat="1" applyFont="1" applyBorder="1" applyAlignment="1" applyProtection="1">
      <alignment vertical="center"/>
    </xf>
    <xf numFmtId="2" fontId="3" fillId="0" borderId="1" xfId="1" applyNumberFormat="1" applyBorder="1" applyAlignment="1" applyProtection="1">
      <alignment vertical="center"/>
    </xf>
    <xf numFmtId="2" fontId="14" fillId="0" borderId="55" xfId="1" applyNumberFormat="1" applyFont="1" applyBorder="1" applyAlignment="1" applyProtection="1">
      <alignment horizontal="center"/>
    </xf>
    <xf numFmtId="0" fontId="16" fillId="0" borderId="15" xfId="0" applyFont="1" applyBorder="1" applyAlignment="1" applyProtection="1">
      <alignment horizontal="center"/>
    </xf>
    <xf numFmtId="0" fontId="16" fillId="0" borderId="56" xfId="0" applyFont="1" applyBorder="1" applyAlignment="1" applyProtection="1">
      <alignment horizontal="center"/>
    </xf>
    <xf numFmtId="0" fontId="16" fillId="0" borderId="31" xfId="0" applyFont="1" applyBorder="1" applyAlignment="1" applyProtection="1">
      <alignment horizontal="center"/>
    </xf>
    <xf numFmtId="2" fontId="3" fillId="0" borderId="2" xfId="1" applyNumberFormat="1" applyFont="1" applyBorder="1" applyAlignment="1" applyProtection="1"/>
    <xf numFmtId="2" fontId="3" fillId="0" borderId="4" xfId="1" applyNumberFormat="1" applyFont="1" applyBorder="1" applyAlignment="1" applyProtection="1"/>
    <xf numFmtId="2" fontId="3" fillId="0" borderId="0" xfId="1" applyNumberFormat="1" applyBorder="1" applyAlignment="1" applyProtection="1"/>
    <xf numFmtId="14" fontId="17" fillId="0" borderId="0" xfId="1" applyNumberFormat="1" applyFont="1" applyBorder="1" applyAlignment="1" applyProtection="1">
      <alignment horizontal="center"/>
    </xf>
    <xf numFmtId="14" fontId="17" fillId="0" borderId="0" xfId="0" applyNumberFormat="1" applyFont="1" applyBorder="1" applyAlignment="1" applyProtection="1">
      <alignment horizontal="center"/>
    </xf>
    <xf numFmtId="14" fontId="17" fillId="0" borderId="1" xfId="0" applyNumberFormat="1" applyFont="1" applyBorder="1" applyAlignment="1" applyProtection="1">
      <alignment horizontal="center"/>
    </xf>
    <xf numFmtId="4" fontId="12" fillId="0" borderId="3" xfId="1" applyNumberFormat="1" applyFont="1" applyBorder="1" applyAlignment="1" applyProtection="1">
      <alignment horizontal="right"/>
      <protection hidden="1"/>
    </xf>
    <xf numFmtId="4" fontId="12" fillId="0" borderId="1" xfId="0" applyNumberFormat="1" applyFont="1" applyBorder="1" applyAlignment="1" applyProtection="1">
      <alignment horizontal="right"/>
      <protection hidden="1"/>
    </xf>
    <xf numFmtId="4" fontId="12" fillId="0" borderId="8" xfId="0" applyNumberFormat="1" applyFont="1" applyBorder="1" applyAlignment="1" applyProtection="1">
      <alignment horizontal="right"/>
      <protection hidden="1"/>
    </xf>
    <xf numFmtId="2" fontId="3" fillId="0" borderId="3" xfId="1" applyNumberFormat="1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2" fontId="14" fillId="0" borderId="16" xfId="1" applyNumberFormat="1" applyFont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52" xfId="0" applyBorder="1" applyAlignment="1" applyProtection="1">
      <alignment horizontal="center"/>
      <protection hidden="1"/>
    </xf>
    <xf numFmtId="2" fontId="14" fillId="0" borderId="21" xfId="1" applyNumberFormat="1" applyFont="1" applyBorder="1" applyAlignment="1" applyProtection="1">
      <alignment horizontal="center" vertical="center"/>
    </xf>
    <xf numFmtId="0" fontId="16" fillId="0" borderId="23" xfId="0" applyFont="1" applyBorder="1" applyAlignment="1" applyProtection="1">
      <alignment horizontal="center" vertical="center"/>
    </xf>
    <xf numFmtId="0" fontId="16" fillId="0" borderId="35" xfId="0" applyFont="1" applyBorder="1" applyAlignment="1" applyProtection="1">
      <alignment horizontal="center" vertical="center"/>
    </xf>
    <xf numFmtId="2" fontId="12" fillId="2" borderId="19" xfId="0" applyNumberFormat="1" applyFont="1" applyFill="1" applyBorder="1" applyAlignment="1" applyProtection="1">
      <alignment horizontal="center"/>
      <protection locked="0"/>
    </xf>
    <xf numFmtId="2" fontId="16" fillId="0" borderId="0" xfId="1" applyNumberFormat="1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16" fillId="0" borderId="7" xfId="0" applyFont="1" applyBorder="1" applyAlignment="1" applyProtection="1">
      <alignment horizontal="center"/>
    </xf>
    <xf numFmtId="0" fontId="0" fillId="0" borderId="0" xfId="0" applyBorder="1" applyAlignment="1" applyProtection="1"/>
    <xf numFmtId="14" fontId="14" fillId="0" borderId="0" xfId="1" applyNumberFormat="1" applyFont="1" applyBorder="1" applyAlignment="1" applyProtection="1">
      <alignment horizontal="center"/>
    </xf>
    <xf numFmtId="0" fontId="14" fillId="0" borderId="0" xfId="0" applyFont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2" fontId="17" fillId="0" borderId="6" xfId="1" applyNumberFormat="1" applyFont="1" applyBorder="1" applyAlignment="1" applyProtection="1"/>
    <xf numFmtId="0" fontId="17" fillId="0" borderId="5" xfId="0" applyFont="1" applyBorder="1" applyAlignment="1" applyProtection="1"/>
    <xf numFmtId="2" fontId="3" fillId="0" borderId="0" xfId="1" applyNumberFormat="1" applyFont="1" applyBorder="1" applyAlignment="1" applyProtection="1"/>
    <xf numFmtId="2" fontId="14" fillId="0" borderId="23" xfId="1" applyNumberFormat="1" applyFont="1" applyBorder="1" applyAlignment="1" applyProtection="1">
      <alignment horizontal="center" vertical="center"/>
    </xf>
    <xf numFmtId="2" fontId="14" fillId="0" borderId="22" xfId="1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2" fontId="18" fillId="0" borderId="57" xfId="1" applyNumberFormat="1" applyFont="1" applyBorder="1" applyAlignment="1" applyProtection="1">
      <alignment horizontal="center" vertical="center"/>
    </xf>
    <xf numFmtId="2" fontId="18" fillId="0" borderId="47" xfId="1" applyNumberFormat="1" applyFont="1" applyBorder="1" applyAlignment="1" applyProtection="1">
      <alignment horizontal="center" vertical="center"/>
    </xf>
    <xf numFmtId="2" fontId="18" fillId="0" borderId="3" xfId="1" applyNumberFormat="1" applyFont="1" applyBorder="1" applyAlignment="1" applyProtection="1">
      <alignment horizontal="center" vertical="center"/>
    </xf>
    <xf numFmtId="2" fontId="18" fillId="0" borderId="1" xfId="1" applyNumberFormat="1" applyFont="1" applyBorder="1" applyAlignment="1" applyProtection="1">
      <alignment horizontal="center" vertical="center"/>
    </xf>
    <xf numFmtId="0" fontId="16" fillId="0" borderId="22" xfId="0" applyFont="1" applyBorder="1" applyAlignment="1" applyProtection="1">
      <alignment horizontal="center" vertical="center"/>
    </xf>
    <xf numFmtId="14" fontId="25" fillId="2" borderId="0" xfId="1" applyNumberFormat="1" applyFont="1" applyFill="1" applyBorder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2" fontId="11" fillId="0" borderId="24" xfId="1" applyNumberFormat="1" applyFont="1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2" fontId="18" fillId="0" borderId="25" xfId="1" applyNumberFormat="1" applyFont="1" applyBorder="1" applyAlignment="1" applyProtection="1">
      <alignment horizontal="center" vertical="center"/>
    </xf>
    <xf numFmtId="0" fontId="18" fillId="0" borderId="47" xfId="0" applyFont="1" applyBorder="1" applyAlignment="1" applyProtection="1">
      <alignment horizontal="center" vertical="center"/>
    </xf>
    <xf numFmtId="0" fontId="18" fillId="0" borderId="54" xfId="0" applyFont="1" applyBorder="1" applyAlignment="1" applyProtection="1">
      <alignment horizontal="center" vertical="center"/>
    </xf>
    <xf numFmtId="0" fontId="18" fillId="0" borderId="29" xfId="0" applyFont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horizontal="center" vertical="center"/>
    </xf>
    <xf numFmtId="0" fontId="18" fillId="0" borderId="8" xfId="0" applyFont="1" applyBorder="1" applyAlignment="1" applyProtection="1">
      <alignment horizontal="center" vertical="center"/>
    </xf>
    <xf numFmtId="2" fontId="14" fillId="0" borderId="57" xfId="1" applyNumberFormat="1" applyFont="1" applyBorder="1" applyAlignment="1" applyProtection="1">
      <alignment horizontal="center" vertical="center"/>
    </xf>
    <xf numFmtId="2" fontId="14" fillId="0" borderId="3" xfId="1" applyNumberFormat="1" applyFont="1" applyBorder="1" applyAlignment="1" applyProtection="1">
      <alignment horizontal="center" vertical="center"/>
    </xf>
    <xf numFmtId="2" fontId="14" fillId="0" borderId="15" xfId="1" applyNumberFormat="1" applyFont="1" applyBorder="1" applyAlignment="1" applyProtection="1">
      <alignment horizontal="center"/>
    </xf>
    <xf numFmtId="2" fontId="14" fillId="0" borderId="56" xfId="1" applyNumberFormat="1" applyFont="1" applyBorder="1" applyAlignment="1" applyProtection="1">
      <alignment horizontal="center"/>
    </xf>
    <xf numFmtId="2" fontId="18" fillId="0" borderId="17" xfId="1" applyNumberFormat="1" applyFont="1" applyBorder="1" applyAlignment="1" applyProtection="1">
      <alignment vertical="center"/>
      <protection hidden="1"/>
    </xf>
    <xf numFmtId="10" fontId="18" fillId="0" borderId="51" xfId="1" applyNumberFormat="1" applyFont="1" applyBorder="1" applyAlignment="1" applyProtection="1">
      <alignment horizontal="center" vertical="center"/>
      <protection hidden="1"/>
    </xf>
    <xf numFmtId="10" fontId="18" fillId="0" borderId="17" xfId="1" applyNumberFormat="1" applyFont="1" applyBorder="1" applyAlignment="1" applyProtection="1">
      <alignment horizontal="center" vertical="center"/>
      <protection hidden="1"/>
    </xf>
    <xf numFmtId="10" fontId="18" fillId="0" borderId="52" xfId="1" applyNumberFormat="1" applyFont="1" applyBorder="1" applyAlignment="1" applyProtection="1">
      <alignment horizontal="center" vertical="center"/>
      <protection hidden="1"/>
    </xf>
    <xf numFmtId="4" fontId="18" fillId="0" borderId="17" xfId="1" applyNumberFormat="1" applyFont="1" applyBorder="1" applyAlignment="1" applyProtection="1">
      <alignment horizontal="center" vertical="center"/>
      <protection hidden="1"/>
    </xf>
    <xf numFmtId="4" fontId="18" fillId="0" borderId="52" xfId="1" applyNumberFormat="1" applyFont="1" applyBorder="1" applyAlignment="1" applyProtection="1">
      <alignment horizontal="center" vertical="center"/>
      <protection hidden="1"/>
    </xf>
    <xf numFmtId="10" fontId="18" fillId="0" borderId="46" xfId="1" applyNumberFormat="1" applyFont="1" applyBorder="1" applyAlignment="1" applyProtection="1">
      <alignment horizontal="center" vertical="center"/>
      <protection hidden="1"/>
    </xf>
    <xf numFmtId="14" fontId="17" fillId="2" borderId="0" xfId="1" applyNumberFormat="1" applyFont="1" applyFill="1" applyBorder="1" applyAlignment="1" applyProtection="1">
      <alignment horizontal="center"/>
      <protection locked="0"/>
    </xf>
    <xf numFmtId="14" fontId="17" fillId="2" borderId="0" xfId="0" applyNumberFormat="1" applyFont="1" applyFill="1" applyBorder="1" applyAlignment="1" applyProtection="1">
      <alignment horizontal="center"/>
      <protection locked="0"/>
    </xf>
    <xf numFmtId="14" fontId="17" fillId="2" borderId="1" xfId="0" applyNumberFormat="1" applyFont="1" applyFill="1" applyBorder="1" applyAlignment="1" applyProtection="1">
      <alignment horizontal="center"/>
      <protection locked="0"/>
    </xf>
    <xf numFmtId="2" fontId="17" fillId="0" borderId="7" xfId="1" applyNumberFormat="1" applyFont="1" applyBorder="1" applyAlignment="1" applyProtection="1"/>
    <xf numFmtId="2" fontId="17" fillId="0" borderId="5" xfId="1" applyNumberFormat="1" applyFont="1" applyBorder="1" applyAlignment="1" applyProtection="1"/>
    <xf numFmtId="2" fontId="17" fillId="0" borderId="8" xfId="1" applyNumberFormat="1" applyFont="1" applyBorder="1" applyAlignment="1" applyProtection="1">
      <alignment vertical="center"/>
    </xf>
    <xf numFmtId="2" fontId="14" fillId="0" borderId="57" xfId="1" applyNumberFormat="1" applyFont="1" applyBorder="1" applyAlignment="1" applyProtection="1">
      <alignment horizontal="center"/>
    </xf>
    <xf numFmtId="0" fontId="16" fillId="0" borderId="54" xfId="0" applyFont="1" applyBorder="1" applyAlignment="1" applyProtection="1">
      <alignment horizontal="center"/>
    </xf>
    <xf numFmtId="0" fontId="16" fillId="0" borderId="47" xfId="0" applyFont="1" applyBorder="1" applyAlignment="1" applyProtection="1">
      <alignment horizontal="center"/>
    </xf>
    <xf numFmtId="0" fontId="0" fillId="0" borderId="0" xfId="0" applyAlignment="1">
      <alignment horizontal="center" vertical="center"/>
    </xf>
    <xf numFmtId="14" fontId="14" fillId="2" borderId="0" xfId="1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49" fontId="14" fillId="2" borderId="0" xfId="1" applyNumberFormat="1" applyFont="1" applyFill="1" applyBorder="1" applyAlignment="1" applyProtection="1">
      <alignment horizontal="center"/>
      <protection locked="0"/>
    </xf>
    <xf numFmtId="49" fontId="14" fillId="2" borderId="0" xfId="0" applyNumberFormat="1" applyFont="1" applyFill="1" applyAlignment="1" applyProtection="1">
      <alignment horizontal="center"/>
      <protection locked="0"/>
    </xf>
    <xf numFmtId="14" fontId="17" fillId="2" borderId="0" xfId="1" applyNumberFormat="1" applyFont="1" applyFill="1" applyBorder="1" applyAlignment="1" applyProtection="1">
      <alignment horizontal="center" vertical="center"/>
      <protection locked="0"/>
    </xf>
    <xf numFmtId="14" fontId="17" fillId="2" borderId="0" xfId="0" applyNumberFormat="1" applyFont="1" applyFill="1" applyBorder="1" applyAlignment="1" applyProtection="1">
      <alignment horizontal="center" vertical="center"/>
      <protection locked="0"/>
    </xf>
    <xf numFmtId="14" fontId="17" fillId="2" borderId="1" xfId="0" applyNumberFormat="1" applyFont="1" applyFill="1" applyBorder="1" applyAlignment="1" applyProtection="1">
      <alignment horizontal="center" vertical="center"/>
      <protection locked="0"/>
    </xf>
    <xf numFmtId="4" fontId="12" fillId="0" borderId="35" xfId="1" applyNumberFormat="1" applyFont="1" applyBorder="1" applyAlignment="1" applyProtection="1">
      <protection hidden="1"/>
    </xf>
    <xf numFmtId="1" fontId="12" fillId="0" borderId="23" xfId="1" applyNumberFormat="1" applyFont="1" applyBorder="1" applyAlignment="1" applyProtection="1">
      <alignment horizontal="center" vertical="center"/>
      <protection hidden="1"/>
    </xf>
    <xf numFmtId="1" fontId="12" fillId="0" borderId="22" xfId="1" applyNumberFormat="1" applyFont="1" applyBorder="1" applyAlignment="1" applyProtection="1">
      <alignment horizontal="center" vertical="center"/>
      <protection hidden="1"/>
    </xf>
    <xf numFmtId="2" fontId="12" fillId="0" borderId="35" xfId="1" applyNumberFormat="1" applyFont="1" applyBorder="1" applyAlignment="1" applyProtection="1">
      <alignment horizontal="center"/>
      <protection hidden="1"/>
    </xf>
    <xf numFmtId="2" fontId="17" fillId="0" borderId="22" xfId="1" applyNumberFormat="1" applyFont="1" applyBorder="1" applyAlignment="1" applyProtection="1">
      <protection hidden="1"/>
    </xf>
    <xf numFmtId="0" fontId="15" fillId="0" borderId="14" xfId="0" applyFont="1" applyBorder="1" applyAlignment="1" applyProtection="1">
      <alignment horizontal="center" vertical="center"/>
    </xf>
    <xf numFmtId="2" fontId="12" fillId="2" borderId="21" xfId="1" applyNumberFormat="1" applyFont="1" applyFill="1" applyBorder="1" applyAlignment="1" applyProtection="1">
      <alignment horizontal="center"/>
      <protection locked="0"/>
    </xf>
    <xf numFmtId="2" fontId="12" fillId="2" borderId="23" xfId="1" applyNumberFormat="1" applyFont="1" applyFill="1" applyBorder="1" applyAlignment="1" applyProtection="1">
      <alignment horizontal="center"/>
      <protection locked="0"/>
    </xf>
    <xf numFmtId="2" fontId="12" fillId="2" borderId="22" xfId="1" applyNumberFormat="1" applyFont="1" applyFill="1" applyBorder="1" applyAlignment="1" applyProtection="1">
      <alignment horizontal="center"/>
      <protection locked="0"/>
    </xf>
    <xf numFmtId="4" fontId="16" fillId="0" borderId="5" xfId="1" applyNumberFormat="1" applyFont="1" applyBorder="1" applyAlignment="1" applyProtection="1">
      <protection hidden="1"/>
    </xf>
    <xf numFmtId="4" fontId="16" fillId="0" borderId="7" xfId="1" applyNumberFormat="1" applyFont="1" applyBorder="1" applyAlignment="1" applyProtection="1">
      <protection hidden="1"/>
    </xf>
    <xf numFmtId="2" fontId="3" fillId="0" borderId="6" xfId="1" applyNumberFormat="1" applyBorder="1" applyAlignment="1" applyProtection="1"/>
    <xf numFmtId="2" fontId="16" fillId="0" borderId="7" xfId="1" applyNumberFormat="1" applyFont="1" applyBorder="1" applyAlignment="1" applyProtection="1">
      <alignment horizontal="center"/>
    </xf>
    <xf numFmtId="2" fontId="3" fillId="0" borderId="1" xfId="1" applyNumberFormat="1" applyFont="1" applyBorder="1" applyAlignment="1" applyProtection="1">
      <alignment horizontal="center" vertical="center"/>
    </xf>
    <xf numFmtId="2" fontId="3" fillId="0" borderId="14" xfId="1" applyNumberFormat="1" applyFont="1" applyBorder="1" applyAlignment="1" applyProtection="1">
      <alignment horizontal="center" vertical="center"/>
    </xf>
    <xf numFmtId="2" fontId="17" fillId="0" borderId="0" xfId="1" applyNumberFormat="1" applyFont="1" applyBorder="1" applyAlignment="1" applyProtection="1">
      <alignment horizontal="center"/>
    </xf>
    <xf numFmtId="2" fontId="17" fillId="0" borderId="1" xfId="1" applyNumberFormat="1" applyFont="1" applyBorder="1" applyAlignment="1" applyProtection="1">
      <alignment horizontal="center"/>
    </xf>
    <xf numFmtId="4" fontId="16" fillId="0" borderId="8" xfId="1" applyNumberFormat="1" applyFont="1" applyBorder="1" applyAlignment="1" applyProtection="1">
      <alignment vertical="center"/>
      <protection hidden="1"/>
    </xf>
    <xf numFmtId="2" fontId="14" fillId="0" borderId="31" xfId="1" applyNumberFormat="1" applyFont="1" applyBorder="1" applyAlignment="1" applyProtection="1">
      <alignment horizontal="center"/>
    </xf>
    <xf numFmtId="2" fontId="14" fillId="0" borderId="35" xfId="1" applyNumberFormat="1" applyFont="1" applyBorder="1" applyAlignment="1" applyProtection="1">
      <alignment horizontal="center" vertical="center"/>
    </xf>
    <xf numFmtId="2" fontId="11" fillId="0" borderId="41" xfId="1" applyNumberFormat="1" applyFont="1" applyBorder="1" applyAlignment="1" applyProtection="1">
      <alignment horizontal="center" vertical="center"/>
    </xf>
    <xf numFmtId="2" fontId="18" fillId="0" borderId="54" xfId="1" applyNumberFormat="1" applyFont="1" applyBorder="1" applyAlignment="1" applyProtection="1">
      <alignment horizontal="center" vertical="center"/>
    </xf>
    <xf numFmtId="2" fontId="18" fillId="0" borderId="29" xfId="1" applyNumberFormat="1" applyFont="1" applyBorder="1" applyAlignment="1" applyProtection="1">
      <alignment horizontal="center" vertical="center"/>
    </xf>
    <xf numFmtId="2" fontId="18" fillId="0" borderId="8" xfId="1" applyNumberFormat="1" applyFont="1" applyBorder="1" applyAlignment="1" applyProtection="1">
      <alignment horizontal="center" vertical="center"/>
    </xf>
    <xf numFmtId="2" fontId="14" fillId="0" borderId="47" xfId="1" applyNumberFormat="1" applyFont="1" applyBorder="1" applyAlignment="1" applyProtection="1">
      <alignment horizontal="center" vertical="center"/>
    </xf>
    <xf numFmtId="2" fontId="14" fillId="0" borderId="54" xfId="1" applyNumberFormat="1" applyFont="1" applyBorder="1" applyAlignment="1" applyProtection="1">
      <alignment horizontal="center" vertical="center"/>
    </xf>
    <xf numFmtId="2" fontId="14" fillId="0" borderId="1" xfId="1" applyNumberFormat="1" applyFont="1" applyBorder="1" applyAlignment="1" applyProtection="1">
      <alignment horizontal="center" vertical="center"/>
    </xf>
    <xf numFmtId="2" fontId="14" fillId="0" borderId="8" xfId="1" applyNumberFormat="1" applyFont="1" applyBorder="1" applyAlignment="1" applyProtection="1">
      <alignment horizontal="center" vertical="center"/>
    </xf>
    <xf numFmtId="2" fontId="14" fillId="0" borderId="54" xfId="1" applyNumberFormat="1" applyFont="1" applyBorder="1" applyAlignment="1" applyProtection="1">
      <alignment horizontal="center"/>
    </xf>
    <xf numFmtId="2" fontId="14" fillId="0" borderId="8" xfId="1" applyNumberFormat="1" applyFont="1" applyBorder="1" applyAlignment="1" applyProtection="1">
      <alignment horizontal="center"/>
    </xf>
    <xf numFmtId="2" fontId="14" fillId="0" borderId="22" xfId="1" applyNumberFormat="1" applyFont="1" applyBorder="1" applyAlignment="1" applyProtection="1">
      <alignment horizontal="center"/>
    </xf>
    <xf numFmtId="2" fontId="14" fillId="0" borderId="47" xfId="1" applyNumberFormat="1" applyFont="1" applyBorder="1" applyAlignment="1" applyProtection="1">
      <alignment horizontal="center"/>
    </xf>
    <xf numFmtId="14" fontId="17" fillId="2" borderId="1" xfId="1" applyNumberFormat="1" applyFont="1" applyFill="1" applyBorder="1" applyAlignment="1" applyProtection="1">
      <alignment horizontal="center"/>
      <protection locked="0"/>
    </xf>
    <xf numFmtId="2" fontId="14" fillId="0" borderId="29" xfId="1" applyNumberFormat="1" applyFont="1" applyBorder="1" applyAlignment="1" applyProtection="1">
      <alignment horizontal="center" vertical="center"/>
    </xf>
    <xf numFmtId="2" fontId="14" fillId="0" borderId="1" xfId="1" applyNumberFormat="1" applyFont="1" applyBorder="1" applyAlignment="1" applyProtection="1">
      <alignment horizontal="center"/>
    </xf>
    <xf numFmtId="0" fontId="12" fillId="2" borderId="19" xfId="0" applyFont="1" applyFill="1" applyBorder="1" applyAlignment="1" applyProtection="1">
      <alignment horizontal="center"/>
      <protection locked="0"/>
    </xf>
    <xf numFmtId="2" fontId="17" fillId="0" borderId="0" xfId="1" applyNumberFormat="1" applyFont="1" applyBorder="1" applyAlignment="1" applyProtection="1">
      <alignment horizontal="center" vertical="center"/>
    </xf>
    <xf numFmtId="0" fontId="17" fillId="0" borderId="0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2" fontId="17" fillId="2" borderId="0" xfId="1" applyNumberFormat="1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</xf>
    <xf numFmtId="0" fontId="17" fillId="0" borderId="1" xfId="0" applyFont="1" applyBorder="1" applyAlignment="1" applyProtection="1">
      <alignment horizontal="center"/>
    </xf>
    <xf numFmtId="1" fontId="12" fillId="0" borderId="49" xfId="1" applyNumberFormat="1" applyFont="1" applyBorder="1" applyAlignment="1" applyProtection="1">
      <alignment horizontal="center" vertical="center"/>
      <protection hidden="1"/>
    </xf>
    <xf numFmtId="1" fontId="12" fillId="0" borderId="0" xfId="0" applyNumberFormat="1" applyFont="1" applyBorder="1" applyAlignment="1" applyProtection="1">
      <alignment horizontal="center" vertical="center"/>
      <protection hidden="1"/>
    </xf>
    <xf numFmtId="1" fontId="12" fillId="0" borderId="7" xfId="0" applyNumberFormat="1" applyFont="1" applyBorder="1" applyAlignment="1" applyProtection="1">
      <alignment horizontal="center" vertical="center"/>
      <protection hidden="1"/>
    </xf>
    <xf numFmtId="2" fontId="12" fillId="2" borderId="58" xfId="1" applyNumberFormat="1" applyFont="1" applyFill="1" applyBorder="1" applyAlignment="1" applyProtection="1">
      <alignment horizontal="center"/>
      <protection locked="0"/>
    </xf>
    <xf numFmtId="2" fontId="17" fillId="2" borderId="0" xfId="1" applyNumberFormat="1" applyFont="1" applyFill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4" fontId="12" fillId="0" borderId="4" xfId="1" applyNumberFormat="1" applyFont="1" applyBorder="1" applyAlignment="1" applyProtection="1">
      <alignment horizontal="right"/>
      <protection hidden="1"/>
    </xf>
    <xf numFmtId="4" fontId="12" fillId="0" borderId="6" xfId="1" applyNumberFormat="1" applyFont="1" applyBorder="1" applyAlignment="1" applyProtection="1">
      <alignment horizontal="right"/>
      <protection hidden="1"/>
    </xf>
    <xf numFmtId="4" fontId="12" fillId="0" borderId="5" xfId="1" applyNumberFormat="1" applyFont="1" applyBorder="1" applyAlignment="1" applyProtection="1">
      <alignment horizontal="right"/>
      <protection hidden="1"/>
    </xf>
  </cellXfs>
  <cellStyles count="3">
    <cellStyle name="Normal" xfId="0" builtinId="0"/>
    <cellStyle name="Normal_Plan1" xfId="1"/>
    <cellStyle name="Porcentagem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152400</xdr:rowOff>
    </xdr:from>
    <xdr:to>
      <xdr:col>2</xdr:col>
      <xdr:colOff>228600</xdr:colOff>
      <xdr:row>7</xdr:row>
      <xdr:rowOff>190500</xdr:rowOff>
    </xdr:to>
    <xdr:pic>
      <xdr:nvPicPr>
        <xdr:cNvPr id="2222" name="Imagem 1" descr="brasã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11715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4</xdr:col>
      <xdr:colOff>447675</xdr:colOff>
      <xdr:row>4</xdr:row>
      <xdr:rowOff>38100</xdr:rowOff>
    </xdr:to>
    <xdr:pic>
      <xdr:nvPicPr>
        <xdr:cNvPr id="3303" name="Figura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"/>
          <a:ext cx="2114550" cy="6667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UR&#205;LIO_2013/RuaSebasti&#227;oSalles-Prolongamento/CD_Licita_Sebasti&#227;oSalles_2011/Or&#231;_QCI_Sebasti&#227;oSalles_11-04-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 Orçamentária"/>
      <sheetName val="QCI"/>
      <sheetName val="Memória"/>
    </sheetNames>
    <sheetDataSet>
      <sheetData sheetId="0">
        <row r="61">
          <cell r="G61">
            <v>116062.59941714338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22"/>
  <sheetViews>
    <sheetView workbookViewId="0">
      <selection activeCell="F5" sqref="F5"/>
    </sheetView>
  </sheetViews>
  <sheetFormatPr defaultRowHeight="12.75" x14ac:dyDescent="0.2"/>
  <cols>
    <col min="2" max="2" width="3.5703125" customWidth="1"/>
    <col min="3" max="3" width="9.140625" hidden="1" customWidth="1"/>
  </cols>
  <sheetData>
    <row r="1" spans="4:4" ht="4.5" customHeight="1" x14ac:dyDescent="0.2"/>
    <row r="2" spans="4:4" hidden="1" x14ac:dyDescent="0.2"/>
    <row r="3" spans="4:4" hidden="1" x14ac:dyDescent="0.2"/>
    <row r="5" spans="4:4" x14ac:dyDescent="0.2">
      <c r="D5" s="82" t="s">
        <v>66</v>
      </c>
    </row>
    <row r="7" spans="4:4" x14ac:dyDescent="0.2">
      <c r="D7" s="82" t="s">
        <v>67</v>
      </c>
    </row>
    <row r="9" spans="4:4" x14ac:dyDescent="0.2">
      <c r="D9" t="s">
        <v>68</v>
      </c>
    </row>
    <row r="11" spans="4:4" x14ac:dyDescent="0.2">
      <c r="D11" t="s">
        <v>70</v>
      </c>
    </row>
    <row r="12" spans="4:4" ht="13.5" customHeight="1" x14ac:dyDescent="0.2">
      <c r="D12" s="81" t="s">
        <v>69</v>
      </c>
    </row>
    <row r="13" spans="4:4" x14ac:dyDescent="0.2">
      <c r="D13" t="s">
        <v>71</v>
      </c>
    </row>
    <row r="15" spans="4:4" x14ac:dyDescent="0.2">
      <c r="D15" t="s">
        <v>72</v>
      </c>
    </row>
    <row r="16" spans="4:4" x14ac:dyDescent="0.2">
      <c r="D16" t="s">
        <v>73</v>
      </c>
    </row>
    <row r="18" spans="4:4" x14ac:dyDescent="0.2">
      <c r="D18" t="s">
        <v>74</v>
      </c>
    </row>
    <row r="19" spans="4:4" x14ac:dyDescent="0.2">
      <c r="D19" t="s">
        <v>75</v>
      </c>
    </row>
    <row r="21" spans="4:4" x14ac:dyDescent="0.2">
      <c r="D21" t="s">
        <v>77</v>
      </c>
    </row>
    <row r="22" spans="4:4" x14ac:dyDescent="0.2">
      <c r="D22" t="s">
        <v>76</v>
      </c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4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/>
      <c r="BF7" s="555"/>
      <c r="BG7" s="555"/>
      <c r="BH7" s="555"/>
      <c r="BI7" s="555"/>
      <c r="BJ7" s="41" t="s">
        <v>31</v>
      </c>
      <c r="BK7" s="554"/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Global'!BG13</f>
        <v>0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>
        <f>AK13+Mês05!BA13</f>
        <v>6086.1768000000002</v>
      </c>
      <c r="BB13" s="428"/>
      <c r="BC13" s="428"/>
      <c r="BD13" s="428"/>
      <c r="BE13" s="428"/>
      <c r="BF13" s="428"/>
      <c r="BG13" s="428"/>
      <c r="BH13" s="428"/>
      <c r="BI13" s="427">
        <f>AS13+Mês05!BI13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>
        <f>'Cronograma Global'!BG14</f>
        <v>0</v>
      </c>
      <c r="AL14" s="427"/>
      <c r="AM14" s="427"/>
      <c r="AN14" s="427"/>
      <c r="AO14" s="427"/>
      <c r="AP14" s="427"/>
      <c r="AQ14" s="427"/>
      <c r="AR14" s="427"/>
      <c r="AS14" s="423"/>
      <c r="AT14" s="596"/>
      <c r="AU14" s="596"/>
      <c r="AV14" s="596"/>
      <c r="AW14" s="596"/>
      <c r="AX14" s="596"/>
      <c r="AY14" s="596"/>
      <c r="AZ14" s="596"/>
      <c r="BA14" s="427">
        <f>AK14+Mês05!BA14</f>
        <v>5303.6238239999993</v>
      </c>
      <c r="BB14" s="428"/>
      <c r="BC14" s="428"/>
      <c r="BD14" s="428"/>
      <c r="BE14" s="428"/>
      <c r="BF14" s="428"/>
      <c r="BG14" s="428"/>
      <c r="BH14" s="428"/>
      <c r="BI14" s="427">
        <f>AS14+Mês05!BI14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>
        <f>'Cronograma Global'!BG15</f>
        <v>0</v>
      </c>
      <c r="AL15" s="427"/>
      <c r="AM15" s="427"/>
      <c r="AN15" s="427"/>
      <c r="AO15" s="427"/>
      <c r="AP15" s="427"/>
      <c r="AQ15" s="427"/>
      <c r="AR15" s="427"/>
      <c r="AS15" s="423">
        <v>0</v>
      </c>
      <c r="AT15" s="423"/>
      <c r="AU15" s="423"/>
      <c r="AV15" s="423"/>
      <c r="AW15" s="423"/>
      <c r="AX15" s="423"/>
      <c r="AY15" s="423"/>
      <c r="AZ15" s="423"/>
      <c r="BA15" s="427">
        <f>AK15+Mês05!BA15</f>
        <v>947.29276800000014</v>
      </c>
      <c r="BB15" s="428"/>
      <c r="BC15" s="428"/>
      <c r="BD15" s="428"/>
      <c r="BE15" s="428"/>
      <c r="BF15" s="428"/>
      <c r="BG15" s="428"/>
      <c r="BH15" s="428"/>
      <c r="BI15" s="427">
        <f>AS15+Mês05!BI15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>
        <f>'Cronograma Global'!BG16</f>
        <v>0</v>
      </c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3"/>
      <c r="AX16" s="423"/>
      <c r="AY16" s="423"/>
      <c r="AZ16" s="423"/>
      <c r="BA16" s="427">
        <f>AK16+Mês05!BA16</f>
        <v>0</v>
      </c>
      <c r="BB16" s="428"/>
      <c r="BC16" s="428"/>
      <c r="BD16" s="428"/>
      <c r="BE16" s="428"/>
      <c r="BF16" s="428"/>
      <c r="BG16" s="428"/>
      <c r="BH16" s="428"/>
      <c r="BI16" s="427">
        <f>AS16+Mês05!BI16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>
        <f>'Cronograma Global'!BG17</f>
        <v>0</v>
      </c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3"/>
      <c r="AX17" s="423"/>
      <c r="AY17" s="423"/>
      <c r="AZ17" s="423"/>
      <c r="BA17" s="427">
        <f>AK17+Mês05!BA17</f>
        <v>519.93561599999987</v>
      </c>
      <c r="BB17" s="428"/>
      <c r="BC17" s="428"/>
      <c r="BD17" s="428"/>
      <c r="BE17" s="428"/>
      <c r="BF17" s="428"/>
      <c r="BG17" s="428"/>
      <c r="BH17" s="428"/>
      <c r="BI17" s="427">
        <f>AS17+Mês05!BI17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09">
        <f>'Cronograma Global'!Y18</f>
        <v>3149.382192</v>
      </c>
      <c r="AF18" s="412"/>
      <c r="AG18" s="412"/>
      <c r="AH18" s="412"/>
      <c r="AI18" s="412"/>
      <c r="AJ18" s="413"/>
      <c r="AK18" s="427">
        <f>'Cronograma Global'!BG18</f>
        <v>0</v>
      </c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3"/>
      <c r="AX18" s="423"/>
      <c r="AY18" s="423"/>
      <c r="AZ18" s="423"/>
      <c r="BA18" s="427">
        <f>AK18+Mês05!BA18</f>
        <v>3149.382192</v>
      </c>
      <c r="BB18" s="428"/>
      <c r="BC18" s="428"/>
      <c r="BD18" s="428"/>
      <c r="BE18" s="428"/>
      <c r="BF18" s="428"/>
      <c r="BG18" s="428"/>
      <c r="BH18" s="428"/>
      <c r="BI18" s="427">
        <f>AS18+Mês05!BI18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09">
        <f>'Cronograma Global'!Y19</f>
        <v>740.27054200000009</v>
      </c>
      <c r="AF19" s="412"/>
      <c r="AG19" s="412"/>
      <c r="AH19" s="412"/>
      <c r="AI19" s="412"/>
      <c r="AJ19" s="413"/>
      <c r="AK19" s="427">
        <f>'Cronograma Global'!BG19</f>
        <v>0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>
        <f>AK19+Mês05!BA19</f>
        <v>740.27054200000009</v>
      </c>
      <c r="BB19" s="428"/>
      <c r="BC19" s="428"/>
      <c r="BD19" s="428"/>
      <c r="BE19" s="428"/>
      <c r="BF19" s="428"/>
      <c r="BG19" s="428"/>
      <c r="BH19" s="428"/>
      <c r="BI19" s="427">
        <f>AS19+Mês05!BI19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09">
        <f>'Cronograma Global'!Y20</f>
        <v>0</v>
      </c>
      <c r="AF20" s="412"/>
      <c r="AG20" s="412"/>
      <c r="AH20" s="412"/>
      <c r="AI20" s="412"/>
      <c r="AJ20" s="413"/>
      <c r="AK20" s="427">
        <f>'Cronograma Global'!BG20</f>
        <v>0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>
        <f>AK20+Mês05!BA20</f>
        <v>0</v>
      </c>
      <c r="BB20" s="428"/>
      <c r="BC20" s="428"/>
      <c r="BD20" s="428"/>
      <c r="BE20" s="428"/>
      <c r="BF20" s="428"/>
      <c r="BG20" s="428"/>
      <c r="BH20" s="428"/>
      <c r="BI20" s="427">
        <f>AS20+Mês05!BI20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09">
        <f>'Cronograma Global'!Y21</f>
        <v>4208.430206</v>
      </c>
      <c r="AF21" s="412"/>
      <c r="AG21" s="412"/>
      <c r="AH21" s="412"/>
      <c r="AI21" s="412"/>
      <c r="AJ21" s="413"/>
      <c r="AK21" s="427">
        <f>'Cronograma Global'!BG21</f>
        <v>0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>
        <f>AK21+Mês05!BA21</f>
        <v>4208.430206</v>
      </c>
      <c r="BB21" s="428"/>
      <c r="BC21" s="428"/>
      <c r="BD21" s="428"/>
      <c r="BE21" s="428"/>
      <c r="BF21" s="428"/>
      <c r="BG21" s="428"/>
      <c r="BH21" s="428"/>
      <c r="BI21" s="427">
        <f>AS21+Mês05!BI21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09">
        <f>'Cronograma Global'!Y23</f>
        <v>1114.7171795999998</v>
      </c>
      <c r="AF22" s="412"/>
      <c r="AG22" s="412"/>
      <c r="AH22" s="412"/>
      <c r="AI22" s="412"/>
      <c r="AJ22" s="413"/>
      <c r="AK22" s="427">
        <f>'Cronograma Global'!BG23</f>
        <v>0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>
        <f>AK22+Mês05!BA22</f>
        <v>1114.7171795999998</v>
      </c>
      <c r="BB22" s="428"/>
      <c r="BC22" s="428"/>
      <c r="BD22" s="428"/>
      <c r="BE22" s="428"/>
      <c r="BF22" s="428"/>
      <c r="BG22" s="428"/>
      <c r="BH22" s="428"/>
      <c r="BI22" s="427">
        <f>AS22+Mês05!BI22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09">
        <f>'Cronograma Global'!Y25</f>
        <v>15918.946760999999</v>
      </c>
      <c r="AF23" s="412"/>
      <c r="AG23" s="412"/>
      <c r="AH23" s="412"/>
      <c r="AI23" s="412"/>
      <c r="AJ23" s="413"/>
      <c r="AK23" s="427">
        <f>'Cronograma Global'!BG25</f>
        <v>0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>
        <f>AK23+Mês05!BA23</f>
        <v>15918.946760999999</v>
      </c>
      <c r="BB23" s="428"/>
      <c r="BC23" s="428"/>
      <c r="BD23" s="428"/>
      <c r="BE23" s="428"/>
      <c r="BF23" s="428"/>
      <c r="BG23" s="428"/>
      <c r="BH23" s="428"/>
      <c r="BI23" s="427">
        <f>AS23+Mês05!BI23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09">
        <f>'Cronograma Global'!Y26</f>
        <v>0</v>
      </c>
      <c r="AF24" s="412"/>
      <c r="AG24" s="412"/>
      <c r="AH24" s="412"/>
      <c r="AI24" s="412"/>
      <c r="AJ24" s="413"/>
      <c r="AK24" s="427">
        <f>'Cronograma Global'!BG26</f>
        <v>0</v>
      </c>
      <c r="AL24" s="427"/>
      <c r="AM24" s="427"/>
      <c r="AN24" s="427"/>
      <c r="AO24" s="427"/>
      <c r="AP24" s="427"/>
      <c r="AQ24" s="427"/>
      <c r="AR24" s="427"/>
      <c r="AS24" s="423"/>
      <c r="AT24" s="423"/>
      <c r="AU24" s="423"/>
      <c r="AV24" s="423"/>
      <c r="AW24" s="423"/>
      <c r="AX24" s="423"/>
      <c r="AY24" s="423"/>
      <c r="AZ24" s="423"/>
      <c r="BA24" s="427">
        <f>AK24+Mês05!BA24</f>
        <v>0</v>
      </c>
      <c r="BB24" s="428"/>
      <c r="BC24" s="428"/>
      <c r="BD24" s="428"/>
      <c r="BE24" s="428"/>
      <c r="BF24" s="428"/>
      <c r="BG24" s="428"/>
      <c r="BH24" s="428"/>
      <c r="BI24" s="427">
        <f>AS24+Mês05!BI24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09">
        <f>'Cronograma Global'!Y27</f>
        <v>7662.1926719999992</v>
      </c>
      <c r="AF25" s="412"/>
      <c r="AG25" s="412"/>
      <c r="AH25" s="412"/>
      <c r="AI25" s="412"/>
      <c r="AJ25" s="413"/>
      <c r="AK25" s="427">
        <f>'Cronograma Global'!BG27</f>
        <v>0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>
        <f>AK25+Mês05!BA25</f>
        <v>7662.1926719999992</v>
      </c>
      <c r="BB25" s="428"/>
      <c r="BC25" s="428"/>
      <c r="BD25" s="428"/>
      <c r="BE25" s="428"/>
      <c r="BF25" s="428"/>
      <c r="BG25" s="428"/>
      <c r="BH25" s="428"/>
      <c r="BI25" s="427">
        <f>AS25+Mês05!BI25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09">
        <f>'Cronograma Global'!Y28</f>
        <v>0</v>
      </c>
      <c r="AF26" s="412"/>
      <c r="AG26" s="412"/>
      <c r="AH26" s="412"/>
      <c r="AI26" s="412"/>
      <c r="AJ26" s="413"/>
      <c r="AK26" s="427">
        <f>'Cronograma Global'!BG28</f>
        <v>0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>
        <f>AK26+Mês05!BA26</f>
        <v>0</v>
      </c>
      <c r="BB26" s="428"/>
      <c r="BC26" s="428"/>
      <c r="BD26" s="428"/>
      <c r="BE26" s="428"/>
      <c r="BF26" s="428"/>
      <c r="BG26" s="428"/>
      <c r="BH26" s="428"/>
      <c r="BI26" s="427">
        <f>AS26+Mês05!BI26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09">
        <f>'Cronograma Global'!Y29</f>
        <v>10909.44424956</v>
      </c>
      <c r="AF27" s="412"/>
      <c r="AG27" s="412"/>
      <c r="AH27" s="412"/>
      <c r="AI27" s="412"/>
      <c r="AJ27" s="413"/>
      <c r="AK27" s="427">
        <f>'Cronograma Global'!BG29</f>
        <v>0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>
        <f>AK27+Mês05!BA27</f>
        <v>10909.44424956</v>
      </c>
      <c r="BB27" s="428"/>
      <c r="BC27" s="428"/>
      <c r="BD27" s="428"/>
      <c r="BE27" s="428"/>
      <c r="BF27" s="428"/>
      <c r="BG27" s="428"/>
      <c r="BH27" s="428"/>
      <c r="BI27" s="427">
        <f>AS27+Mês05!BI27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09">
        <f>'Cronograma Global'!Y30</f>
        <v>41262.434407999994</v>
      </c>
      <c r="AF28" s="412"/>
      <c r="AG28" s="412"/>
      <c r="AH28" s="412"/>
      <c r="AI28" s="412"/>
      <c r="AJ28" s="413"/>
      <c r="AK28" s="427">
        <f>'Cronograma Global'!BG30</f>
        <v>0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>
        <f>AK28+Mês05!BA28</f>
        <v>41262.434407999994</v>
      </c>
      <c r="BB28" s="428"/>
      <c r="BC28" s="428"/>
      <c r="BD28" s="428"/>
      <c r="BE28" s="428"/>
      <c r="BF28" s="428"/>
      <c r="BG28" s="428"/>
      <c r="BH28" s="428"/>
      <c r="BI28" s="427">
        <f>AS28+Mês05!BI28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09">
        <f>'Cronograma Global'!Y31</f>
        <v>2797.7048171999995</v>
      </c>
      <c r="AF29" s="412"/>
      <c r="AG29" s="412"/>
      <c r="AH29" s="412"/>
      <c r="AI29" s="412"/>
      <c r="AJ29" s="413"/>
      <c r="AK29" s="427">
        <f>'Cronograma Global'!BG31</f>
        <v>0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>
        <f>AK29+Mês05!BA29</f>
        <v>2797.7048171999995</v>
      </c>
      <c r="BB29" s="428"/>
      <c r="BC29" s="428"/>
      <c r="BD29" s="428"/>
      <c r="BE29" s="428"/>
      <c r="BF29" s="428"/>
      <c r="BG29" s="428"/>
      <c r="BH29" s="428"/>
      <c r="BI29" s="427">
        <f>AS29+Mês05!BI29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09">
        <f>'Cronograma Global'!Y32</f>
        <v>1764.2509559999999</v>
      </c>
      <c r="AF30" s="412"/>
      <c r="AG30" s="412"/>
      <c r="AH30" s="412"/>
      <c r="AI30" s="412"/>
      <c r="AJ30" s="413"/>
      <c r="AK30" s="427">
        <f>'Cronograma Global'!BG32</f>
        <v>0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>
        <f>AK30+Mês05!BA30</f>
        <v>1764.2509559999999</v>
      </c>
      <c r="BB30" s="428"/>
      <c r="BC30" s="428"/>
      <c r="BD30" s="428"/>
      <c r="BE30" s="428"/>
      <c r="BF30" s="428"/>
      <c r="BG30" s="428"/>
      <c r="BH30" s="428"/>
      <c r="BI30" s="427">
        <f>AS30+Mês05!BI30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09">
        <f>'Cronograma Global'!Y33</f>
        <v>3060.7936415999998</v>
      </c>
      <c r="AF31" s="412"/>
      <c r="AG31" s="412"/>
      <c r="AH31" s="412"/>
      <c r="AI31" s="412"/>
      <c r="AJ31" s="413"/>
      <c r="AK31" s="427">
        <f>'Cronograma Global'!BG33</f>
        <v>0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>
        <f>AK31+Mês05!BA31</f>
        <v>3060.7936415999998</v>
      </c>
      <c r="BB31" s="428"/>
      <c r="BC31" s="428"/>
      <c r="BD31" s="428"/>
      <c r="BE31" s="428"/>
      <c r="BF31" s="428"/>
      <c r="BG31" s="428"/>
      <c r="BH31" s="428"/>
      <c r="BI31" s="427">
        <f>AS31+Mês05!BI31</f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09" t="e">
        <f>'Cronograma Global'!#REF!</f>
        <v>#REF!</v>
      </c>
      <c r="AF32" s="412"/>
      <c r="AG32" s="412"/>
      <c r="AH32" s="412"/>
      <c r="AI32" s="412"/>
      <c r="AJ32" s="413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AK32+Mês05!BA32</f>
        <v>#REF!</v>
      </c>
      <c r="BB32" s="428"/>
      <c r="BC32" s="428"/>
      <c r="BD32" s="428"/>
      <c r="BE32" s="428"/>
      <c r="BF32" s="428"/>
      <c r="BG32" s="428"/>
      <c r="BH32" s="428"/>
      <c r="BI32" s="427">
        <f>AS32+Mês05!BI32</f>
        <v>0</v>
      </c>
      <c r="BJ32" s="428"/>
      <c r="BK32" s="428"/>
      <c r="BL32" s="428"/>
      <c r="BM32" s="428"/>
      <c r="BN32" s="428"/>
      <c r="BO32" s="428"/>
      <c r="BP32" s="429"/>
    </row>
    <row r="33" spans="2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09" t="e">
        <f>'Cronograma Global'!#REF!</f>
        <v>#REF!</v>
      </c>
      <c r="AF33" s="412"/>
      <c r="AG33" s="412"/>
      <c r="AH33" s="412"/>
      <c r="AI33" s="412"/>
      <c r="AJ33" s="413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/>
      <c r="AT33" s="423"/>
      <c r="AU33" s="423"/>
      <c r="AV33" s="423"/>
      <c r="AW33" s="423"/>
      <c r="AX33" s="423"/>
      <c r="AY33" s="423"/>
      <c r="AZ33" s="423"/>
      <c r="BA33" s="427" t="e">
        <f>AK33+Mês05!BA33</f>
        <v>#REF!</v>
      </c>
      <c r="BB33" s="428"/>
      <c r="BC33" s="428"/>
      <c r="BD33" s="428"/>
      <c r="BE33" s="428"/>
      <c r="BF33" s="428"/>
      <c r="BG33" s="428"/>
      <c r="BH33" s="428"/>
      <c r="BI33" s="427">
        <f>AS33+Mês05!BI33</f>
        <v>90</v>
      </c>
      <c r="BJ33" s="428"/>
      <c r="BK33" s="428"/>
      <c r="BL33" s="428"/>
      <c r="BM33" s="428"/>
      <c r="BN33" s="428"/>
      <c r="BO33" s="428"/>
      <c r="BP33" s="429"/>
    </row>
    <row r="34" spans="2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09" t="e">
        <f>'Cronograma Global'!#REF!</f>
        <v>#REF!</v>
      </c>
      <c r="AF34" s="412"/>
      <c r="AG34" s="412"/>
      <c r="AH34" s="412"/>
      <c r="AI34" s="412"/>
      <c r="AJ34" s="413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/>
      <c r="AT34" s="423"/>
      <c r="AU34" s="423"/>
      <c r="AV34" s="423"/>
      <c r="AW34" s="423"/>
      <c r="AX34" s="423"/>
      <c r="AY34" s="423"/>
      <c r="AZ34" s="423"/>
      <c r="BA34" s="427" t="e">
        <f>AK34+Mês05!BA34</f>
        <v>#REF!</v>
      </c>
      <c r="BB34" s="428"/>
      <c r="BC34" s="428"/>
      <c r="BD34" s="428"/>
      <c r="BE34" s="428"/>
      <c r="BF34" s="428"/>
      <c r="BG34" s="428"/>
      <c r="BH34" s="428"/>
      <c r="BI34" s="427">
        <f>AS34+Mês05!BI34</f>
        <v>90</v>
      </c>
      <c r="BJ34" s="428"/>
      <c r="BK34" s="428"/>
      <c r="BL34" s="428"/>
      <c r="BM34" s="428"/>
      <c r="BN34" s="428"/>
      <c r="BO34" s="428"/>
      <c r="BP34" s="429"/>
    </row>
    <row r="35" spans="2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09" t="e">
        <f>'Cronograma Global'!#REF!</f>
        <v>#REF!</v>
      </c>
      <c r="AF35" s="412"/>
      <c r="AG35" s="412"/>
      <c r="AH35" s="412"/>
      <c r="AI35" s="412"/>
      <c r="AJ35" s="413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/>
      <c r="AT35" s="423"/>
      <c r="AU35" s="423"/>
      <c r="AV35" s="423"/>
      <c r="AW35" s="423"/>
      <c r="AX35" s="423"/>
      <c r="AY35" s="423"/>
      <c r="AZ35" s="423"/>
      <c r="BA35" s="427" t="e">
        <f>AK35+Mês05!BA35</f>
        <v>#REF!</v>
      </c>
      <c r="BB35" s="428"/>
      <c r="BC35" s="428"/>
      <c r="BD35" s="428"/>
      <c r="BE35" s="428"/>
      <c r="BF35" s="428"/>
      <c r="BG35" s="428"/>
      <c r="BH35" s="428"/>
      <c r="BI35" s="427">
        <f>AS35+Mês05!BI35</f>
        <v>90</v>
      </c>
      <c r="BJ35" s="428"/>
      <c r="BK35" s="428"/>
      <c r="BL35" s="428"/>
      <c r="BM35" s="428"/>
      <c r="BN35" s="428"/>
      <c r="BO35" s="428"/>
      <c r="BP35" s="429"/>
    </row>
    <row r="36" spans="2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09" t="e">
        <f>'Cronograma Global'!#REF!</f>
        <v>#REF!</v>
      </c>
      <c r="AF36" s="412"/>
      <c r="AG36" s="412"/>
      <c r="AH36" s="412"/>
      <c r="AI36" s="412"/>
      <c r="AJ36" s="413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AK36+Mês05!BA36</f>
        <v>#REF!</v>
      </c>
      <c r="BB36" s="428"/>
      <c r="BC36" s="428"/>
      <c r="BD36" s="428"/>
      <c r="BE36" s="428"/>
      <c r="BF36" s="428"/>
      <c r="BG36" s="428"/>
      <c r="BH36" s="428"/>
      <c r="BI36" s="427">
        <f>AS36+Mês05!BI36</f>
        <v>0</v>
      </c>
      <c r="BJ36" s="428"/>
      <c r="BK36" s="428"/>
      <c r="BL36" s="428"/>
      <c r="BM36" s="428"/>
      <c r="BN36" s="428"/>
      <c r="BO36" s="428"/>
      <c r="BP36" s="429"/>
    </row>
    <row r="37" spans="2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09" t="e">
        <f>'Cronograma Global'!#REF!</f>
        <v>#REF!</v>
      </c>
      <c r="AF37" s="412"/>
      <c r="AG37" s="412"/>
      <c r="AH37" s="412"/>
      <c r="AI37" s="412"/>
      <c r="AJ37" s="413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/>
      <c r="AT37" s="423"/>
      <c r="AU37" s="423"/>
      <c r="AV37" s="423"/>
      <c r="AW37" s="423"/>
      <c r="AX37" s="423"/>
      <c r="AY37" s="423"/>
      <c r="AZ37" s="423"/>
      <c r="BA37" s="427" t="e">
        <f>AK37+Mês05!BA37</f>
        <v>#REF!</v>
      </c>
      <c r="BB37" s="428"/>
      <c r="BC37" s="428"/>
      <c r="BD37" s="428"/>
      <c r="BE37" s="428"/>
      <c r="BF37" s="428"/>
      <c r="BG37" s="428"/>
      <c r="BH37" s="428"/>
      <c r="BI37" s="427">
        <f>AS37+Mês05!BI37</f>
        <v>90</v>
      </c>
      <c r="BJ37" s="428"/>
      <c r="BK37" s="428"/>
      <c r="BL37" s="428"/>
      <c r="BM37" s="428"/>
      <c r="BN37" s="428"/>
      <c r="BO37" s="428"/>
      <c r="BP37" s="429"/>
    </row>
    <row r="38" spans="2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438" t="e">
        <f>'Cronograma Global'!#REF!</f>
        <v>#REF!</v>
      </c>
      <c r="AD38" s="439"/>
      <c r="AE38" s="409" t="e">
        <f>'Cronograma Global'!#REF!</f>
        <v>#REF!</v>
      </c>
      <c r="AF38" s="412"/>
      <c r="AG38" s="412"/>
      <c r="AH38" s="412"/>
      <c r="AI38" s="412"/>
      <c r="AJ38" s="413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AK38+Mês05!BA38</f>
        <v>#REF!</v>
      </c>
      <c r="BB38" s="428"/>
      <c r="BC38" s="428"/>
      <c r="BD38" s="428"/>
      <c r="BE38" s="428"/>
      <c r="BF38" s="428"/>
      <c r="BG38" s="428"/>
      <c r="BH38" s="428"/>
      <c r="BI38" s="427">
        <f>AS38+Mês05!BI38</f>
        <v>0</v>
      </c>
      <c r="BJ38" s="428"/>
      <c r="BK38" s="428"/>
      <c r="BL38" s="428"/>
      <c r="BM38" s="428"/>
      <c r="BN38" s="428"/>
      <c r="BO38" s="428"/>
      <c r="BP38" s="429"/>
    </row>
    <row r="39" spans="2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8" t="e">
        <f>'Cronograma Global'!#REF!</f>
        <v>#REF!</v>
      </c>
      <c r="AD39" s="439"/>
      <c r="AE39" s="409" t="e">
        <f>'Cronograma Global'!#REF!</f>
        <v>#REF!</v>
      </c>
      <c r="AF39" s="412"/>
      <c r="AG39" s="412"/>
      <c r="AH39" s="412"/>
      <c r="AI39" s="412"/>
      <c r="AJ39" s="413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/>
      <c r="AT39" s="423"/>
      <c r="AU39" s="423"/>
      <c r="AV39" s="423"/>
      <c r="AW39" s="423"/>
      <c r="AX39" s="423"/>
      <c r="AY39" s="423"/>
      <c r="AZ39" s="423"/>
      <c r="BA39" s="427" t="e">
        <f>AK39+Mês05!BA39</f>
        <v>#REF!</v>
      </c>
      <c r="BB39" s="428"/>
      <c r="BC39" s="428"/>
      <c r="BD39" s="428"/>
      <c r="BE39" s="428"/>
      <c r="BF39" s="428"/>
      <c r="BG39" s="428"/>
      <c r="BH39" s="428"/>
      <c r="BI39" s="427">
        <f>AS39+Mês05!BI39</f>
        <v>90</v>
      </c>
      <c r="BJ39" s="428"/>
      <c r="BK39" s="428"/>
      <c r="BL39" s="428"/>
      <c r="BM39" s="428"/>
      <c r="BN39" s="428"/>
      <c r="BO39" s="428"/>
      <c r="BP39" s="429"/>
    </row>
    <row r="40" spans="2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438" t="e">
        <f>'Cronograma Global'!#REF!</f>
        <v>#REF!</v>
      </c>
      <c r="AD40" s="439"/>
      <c r="AE40" s="409" t="e">
        <f>'Cronograma Global'!#REF!</f>
        <v>#REF!</v>
      </c>
      <c r="AF40" s="412"/>
      <c r="AG40" s="412"/>
      <c r="AH40" s="412"/>
      <c r="AI40" s="412"/>
      <c r="AJ40" s="413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/>
      <c r="AT40" s="423"/>
      <c r="AU40" s="423"/>
      <c r="AV40" s="423"/>
      <c r="AW40" s="423"/>
      <c r="AX40" s="423"/>
      <c r="AY40" s="423"/>
      <c r="AZ40" s="423"/>
      <c r="BA40" s="427" t="e">
        <f>AK40+Mês05!BA40</f>
        <v>#REF!</v>
      </c>
      <c r="BB40" s="428"/>
      <c r="BC40" s="428"/>
      <c r="BD40" s="428"/>
      <c r="BE40" s="428"/>
      <c r="BF40" s="428"/>
      <c r="BG40" s="428"/>
      <c r="BH40" s="428"/>
      <c r="BI40" s="427">
        <f>AS40+Mês05!BI40</f>
        <v>90</v>
      </c>
      <c r="BJ40" s="428"/>
      <c r="BK40" s="428"/>
      <c r="BL40" s="428"/>
      <c r="BM40" s="428"/>
      <c r="BN40" s="428"/>
      <c r="BO40" s="428"/>
      <c r="BP40" s="429"/>
    </row>
    <row r="41" spans="2:68" s="11" customFormat="1" ht="14.25" customHeight="1" x14ac:dyDescent="0.2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8" t="e">
        <f>'Cronograma Global'!#REF!</f>
        <v>#REF!</v>
      </c>
      <c r="AD41" s="439"/>
      <c r="AE41" s="409" t="e">
        <f>'Cronograma Global'!#REF!</f>
        <v>#REF!</v>
      </c>
      <c r="AF41" s="412"/>
      <c r="AG41" s="412"/>
      <c r="AH41" s="412"/>
      <c r="AI41" s="412"/>
      <c r="AJ41" s="413"/>
      <c r="AK41" s="427" t="e">
        <f>'Cronograma Global'!#REF!</f>
        <v>#REF!</v>
      </c>
      <c r="AL41" s="427"/>
      <c r="AM41" s="427"/>
      <c r="AN41" s="427"/>
      <c r="AO41" s="427"/>
      <c r="AP41" s="427"/>
      <c r="AQ41" s="427"/>
      <c r="AR41" s="427"/>
      <c r="AS41" s="423"/>
      <c r="AT41" s="423"/>
      <c r="AU41" s="423"/>
      <c r="AV41" s="423"/>
      <c r="AW41" s="423"/>
      <c r="AX41" s="423"/>
      <c r="AY41" s="423"/>
      <c r="AZ41" s="423"/>
      <c r="BA41" s="427" t="e">
        <f>AK41+Mês05!BA41</f>
        <v>#REF!</v>
      </c>
      <c r="BB41" s="428"/>
      <c r="BC41" s="428"/>
      <c r="BD41" s="428"/>
      <c r="BE41" s="428"/>
      <c r="BF41" s="428"/>
      <c r="BG41" s="428"/>
      <c r="BH41" s="428"/>
      <c r="BI41" s="427">
        <f>AS41+Mês05!BI41</f>
        <v>0</v>
      </c>
      <c r="BJ41" s="428"/>
      <c r="BK41" s="428"/>
      <c r="BL41" s="428"/>
      <c r="BM41" s="428"/>
      <c r="BN41" s="428"/>
      <c r="BO41" s="428"/>
      <c r="BP41" s="429"/>
    </row>
    <row r="42" spans="2:68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8" t="e">
        <f>'Cronograma Global'!#REF!</f>
        <v>#REF!</v>
      </c>
      <c r="AD42" s="439"/>
      <c r="AE42" s="409" t="e">
        <f>'Cronograma Global'!#REF!</f>
        <v>#REF!</v>
      </c>
      <c r="AF42" s="412"/>
      <c r="AG42" s="412"/>
      <c r="AH42" s="412"/>
      <c r="AI42" s="412"/>
      <c r="AJ42" s="413"/>
      <c r="AK42" s="427" t="e">
        <f>'Cronograma Global'!#REF!</f>
        <v>#REF!</v>
      </c>
      <c r="AL42" s="427"/>
      <c r="AM42" s="427"/>
      <c r="AN42" s="427"/>
      <c r="AO42" s="427"/>
      <c r="AP42" s="427"/>
      <c r="AQ42" s="427"/>
      <c r="AR42" s="427"/>
      <c r="AS42" s="423"/>
      <c r="AT42" s="423"/>
      <c r="AU42" s="423"/>
      <c r="AV42" s="423"/>
      <c r="AW42" s="423"/>
      <c r="AX42" s="423"/>
      <c r="AY42" s="423"/>
      <c r="AZ42" s="423"/>
      <c r="BA42" s="427" t="e">
        <f>AK42+Mês05!BA42</f>
        <v>#REF!</v>
      </c>
      <c r="BB42" s="428"/>
      <c r="BC42" s="428"/>
      <c r="BD42" s="428"/>
      <c r="BE42" s="428"/>
      <c r="BF42" s="428"/>
      <c r="BG42" s="428"/>
      <c r="BH42" s="428"/>
      <c r="BI42" s="427">
        <f>AS42+Mês05!BI42</f>
        <v>0</v>
      </c>
      <c r="BJ42" s="428"/>
      <c r="BK42" s="428"/>
      <c r="BL42" s="428"/>
      <c r="BM42" s="428"/>
      <c r="BN42" s="428"/>
      <c r="BO42" s="428"/>
      <c r="BP42" s="429"/>
    </row>
    <row r="43" spans="2:68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438" t="e">
        <f>'Cronograma Global'!#REF!</f>
        <v>#REF!</v>
      </c>
      <c r="AD43" s="439"/>
      <c r="AE43" s="409" t="e">
        <f>'Cronograma Global'!#REF!</f>
        <v>#REF!</v>
      </c>
      <c r="AF43" s="412"/>
      <c r="AG43" s="412"/>
      <c r="AH43" s="412"/>
      <c r="AI43" s="412"/>
      <c r="AJ43" s="413"/>
      <c r="AK43" s="427" t="e">
        <f>'Cronograma Global'!#REF!</f>
        <v>#REF!</v>
      </c>
      <c r="AL43" s="427"/>
      <c r="AM43" s="427"/>
      <c r="AN43" s="427"/>
      <c r="AO43" s="427"/>
      <c r="AP43" s="427"/>
      <c r="AQ43" s="427"/>
      <c r="AR43" s="427"/>
      <c r="AS43" s="423"/>
      <c r="AT43" s="423"/>
      <c r="AU43" s="423"/>
      <c r="AV43" s="423"/>
      <c r="AW43" s="423"/>
      <c r="AX43" s="423"/>
      <c r="AY43" s="423"/>
      <c r="AZ43" s="423"/>
      <c r="BA43" s="427" t="e">
        <f>AK43+Mês05!BA43</f>
        <v>#REF!</v>
      </c>
      <c r="BB43" s="428"/>
      <c r="BC43" s="428"/>
      <c r="BD43" s="428"/>
      <c r="BE43" s="428"/>
      <c r="BF43" s="428"/>
      <c r="BG43" s="428"/>
      <c r="BH43" s="428"/>
      <c r="BI43" s="427">
        <f>AS43+Mês05!BI43</f>
        <v>0</v>
      </c>
      <c r="BJ43" s="428"/>
      <c r="BK43" s="428"/>
      <c r="BL43" s="428"/>
      <c r="BM43" s="428"/>
      <c r="BN43" s="428"/>
      <c r="BO43" s="428"/>
      <c r="BP43" s="429"/>
    </row>
    <row r="44" spans="2:68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438" t="e">
        <f>'Cronograma Global'!#REF!</f>
        <v>#REF!</v>
      </c>
      <c r="AD44" s="439"/>
      <c r="AE44" s="409" t="e">
        <f>'Cronograma Global'!#REF!</f>
        <v>#REF!</v>
      </c>
      <c r="AF44" s="412"/>
      <c r="AG44" s="412"/>
      <c r="AH44" s="412"/>
      <c r="AI44" s="412"/>
      <c r="AJ44" s="413"/>
      <c r="AK44" s="427" t="e">
        <f>'Cronograma Global'!#REF!</f>
        <v>#REF!</v>
      </c>
      <c r="AL44" s="427"/>
      <c r="AM44" s="427"/>
      <c r="AN44" s="427"/>
      <c r="AO44" s="427"/>
      <c r="AP44" s="427"/>
      <c r="AQ44" s="427"/>
      <c r="AR44" s="427"/>
      <c r="AS44" s="423"/>
      <c r="AT44" s="423"/>
      <c r="AU44" s="423"/>
      <c r="AV44" s="423"/>
      <c r="AW44" s="423"/>
      <c r="AX44" s="423"/>
      <c r="AY44" s="423"/>
      <c r="AZ44" s="423"/>
      <c r="BA44" s="427" t="e">
        <f>AK44+Mês05!BA44</f>
        <v>#REF!</v>
      </c>
      <c r="BB44" s="428"/>
      <c r="BC44" s="428"/>
      <c r="BD44" s="428"/>
      <c r="BE44" s="428"/>
      <c r="BF44" s="428"/>
      <c r="BG44" s="428"/>
      <c r="BH44" s="428"/>
      <c r="BI44" s="427">
        <f>AS44+Mês05!BI44</f>
        <v>100</v>
      </c>
      <c r="BJ44" s="428"/>
      <c r="BK44" s="428"/>
      <c r="BL44" s="428"/>
      <c r="BM44" s="428"/>
      <c r="BN44" s="428"/>
      <c r="BO44" s="428"/>
      <c r="BP44" s="429"/>
    </row>
    <row r="45" spans="2:68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438" t="e">
        <f>'Cronograma Global'!#REF!</f>
        <v>#REF!</v>
      </c>
      <c r="AD45" s="439"/>
      <c r="AE45" s="409" t="e">
        <f>'Cronograma Global'!#REF!</f>
        <v>#REF!</v>
      </c>
      <c r="AF45" s="412"/>
      <c r="AG45" s="412"/>
      <c r="AH45" s="412"/>
      <c r="AI45" s="412"/>
      <c r="AJ45" s="413"/>
      <c r="AK45" s="427" t="e">
        <f>'Cronograma Global'!#REF!</f>
        <v>#REF!</v>
      </c>
      <c r="AL45" s="427"/>
      <c r="AM45" s="427"/>
      <c r="AN45" s="427"/>
      <c r="AO45" s="427"/>
      <c r="AP45" s="427"/>
      <c r="AQ45" s="427"/>
      <c r="AR45" s="427"/>
      <c r="AS45" s="423"/>
      <c r="AT45" s="423"/>
      <c r="AU45" s="423"/>
      <c r="AV45" s="423"/>
      <c r="AW45" s="423"/>
      <c r="AX45" s="423"/>
      <c r="AY45" s="423"/>
      <c r="AZ45" s="423"/>
      <c r="BA45" s="427" t="e">
        <f>AK45+Mês05!BA45</f>
        <v>#REF!</v>
      </c>
      <c r="BB45" s="428"/>
      <c r="BC45" s="428"/>
      <c r="BD45" s="428"/>
      <c r="BE45" s="428"/>
      <c r="BF45" s="428"/>
      <c r="BG45" s="428"/>
      <c r="BH45" s="428"/>
      <c r="BI45" s="427">
        <f>AS45+Mês05!BI45</f>
        <v>100</v>
      </c>
      <c r="BJ45" s="428"/>
      <c r="BK45" s="428"/>
      <c r="BL45" s="428"/>
      <c r="BM45" s="428"/>
      <c r="BN45" s="428"/>
      <c r="BO45" s="428"/>
      <c r="BP45" s="429"/>
    </row>
    <row r="46" spans="2:68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438" t="e">
        <f>'Cronograma Global'!#REF!</f>
        <v>#REF!</v>
      </c>
      <c r="AD46" s="439"/>
      <c r="AE46" s="409" t="e">
        <f>'Cronograma Global'!#REF!</f>
        <v>#REF!</v>
      </c>
      <c r="AF46" s="412"/>
      <c r="AG46" s="412"/>
      <c r="AH46" s="412"/>
      <c r="AI46" s="412"/>
      <c r="AJ46" s="413"/>
      <c r="AK46" s="427" t="e">
        <f>'Cronograma Global'!#REF!</f>
        <v>#REF!</v>
      </c>
      <c r="AL46" s="427"/>
      <c r="AM46" s="427"/>
      <c r="AN46" s="427"/>
      <c r="AO46" s="427"/>
      <c r="AP46" s="427"/>
      <c r="AQ46" s="427"/>
      <c r="AR46" s="427"/>
      <c r="AS46" s="423"/>
      <c r="AT46" s="423"/>
      <c r="AU46" s="423"/>
      <c r="AV46" s="423"/>
      <c r="AW46" s="423"/>
      <c r="AX46" s="423"/>
      <c r="AY46" s="423"/>
      <c r="AZ46" s="423"/>
      <c r="BA46" s="427" t="e">
        <f>AK46+Mês05!BA46</f>
        <v>#REF!</v>
      </c>
      <c r="BB46" s="428"/>
      <c r="BC46" s="428"/>
      <c r="BD46" s="428"/>
      <c r="BE46" s="428"/>
      <c r="BF46" s="428"/>
      <c r="BG46" s="428"/>
      <c r="BH46" s="428"/>
      <c r="BI46" s="427">
        <f>AS46+Mês05!BI46</f>
        <v>0</v>
      </c>
      <c r="BJ46" s="428"/>
      <c r="BK46" s="428"/>
      <c r="BL46" s="428"/>
      <c r="BM46" s="428"/>
      <c r="BN46" s="428"/>
      <c r="BO46" s="428"/>
      <c r="BP46" s="429"/>
    </row>
    <row r="47" spans="2:68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438" t="e">
        <f>'Cronograma Global'!#REF!</f>
        <v>#REF!</v>
      </c>
      <c r="AD47" s="439"/>
      <c r="AE47" s="409" t="e">
        <f>'Cronograma Global'!#REF!</f>
        <v>#REF!</v>
      </c>
      <c r="AF47" s="412"/>
      <c r="AG47" s="412"/>
      <c r="AH47" s="412"/>
      <c r="AI47" s="412"/>
      <c r="AJ47" s="413"/>
      <c r="AK47" s="427" t="e">
        <f>'Cronograma Global'!#REF!</f>
        <v>#REF!</v>
      </c>
      <c r="AL47" s="427"/>
      <c r="AM47" s="427"/>
      <c r="AN47" s="427"/>
      <c r="AO47" s="427"/>
      <c r="AP47" s="427"/>
      <c r="AQ47" s="427"/>
      <c r="AR47" s="427"/>
      <c r="AS47" s="423"/>
      <c r="AT47" s="423"/>
      <c r="AU47" s="423"/>
      <c r="AV47" s="423"/>
      <c r="AW47" s="423"/>
      <c r="AX47" s="423"/>
      <c r="AY47" s="423"/>
      <c r="AZ47" s="423"/>
      <c r="BA47" s="427" t="e">
        <f>AK47+Mês05!BA47</f>
        <v>#REF!</v>
      </c>
      <c r="BB47" s="428"/>
      <c r="BC47" s="428"/>
      <c r="BD47" s="428"/>
      <c r="BE47" s="428"/>
      <c r="BF47" s="428"/>
      <c r="BG47" s="428"/>
      <c r="BH47" s="428"/>
      <c r="BI47" s="427">
        <f>AS47+Mês05!BI47</f>
        <v>100</v>
      </c>
      <c r="BJ47" s="428"/>
      <c r="BK47" s="428"/>
      <c r="BL47" s="428"/>
      <c r="BM47" s="428"/>
      <c r="BN47" s="428"/>
      <c r="BO47" s="428"/>
      <c r="BP47" s="429"/>
    </row>
    <row r="48" spans="2:68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438" t="e">
        <f>'Cronograma Global'!#REF!</f>
        <v>#REF!</v>
      </c>
      <c r="AD48" s="439"/>
      <c r="AE48" s="409" t="e">
        <f>'Cronograma Global'!#REF!</f>
        <v>#REF!</v>
      </c>
      <c r="AF48" s="412"/>
      <c r="AG48" s="412"/>
      <c r="AH48" s="412"/>
      <c r="AI48" s="412"/>
      <c r="AJ48" s="413"/>
      <c r="AK48" s="427" t="e">
        <f>'Cronograma Global'!#REF!</f>
        <v>#REF!</v>
      </c>
      <c r="AL48" s="427"/>
      <c r="AM48" s="427"/>
      <c r="AN48" s="427"/>
      <c r="AO48" s="427"/>
      <c r="AP48" s="427"/>
      <c r="AQ48" s="427"/>
      <c r="AR48" s="427"/>
      <c r="AS48" s="423"/>
      <c r="AT48" s="423"/>
      <c r="AU48" s="423"/>
      <c r="AV48" s="423"/>
      <c r="AW48" s="423"/>
      <c r="AX48" s="423"/>
      <c r="AY48" s="423"/>
      <c r="AZ48" s="423"/>
      <c r="BA48" s="427" t="e">
        <f>AK48+Mês05!BA48</f>
        <v>#REF!</v>
      </c>
      <c r="BB48" s="428"/>
      <c r="BC48" s="428"/>
      <c r="BD48" s="428"/>
      <c r="BE48" s="428"/>
      <c r="BF48" s="428"/>
      <c r="BG48" s="428"/>
      <c r="BH48" s="428"/>
      <c r="BI48" s="427">
        <f>AS48+Mês05!BI48</f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438" t="e">
        <f>'Cronograma Global'!#REF!</f>
        <v>#REF!</v>
      </c>
      <c r="AD49" s="439"/>
      <c r="AE49" s="409" t="e">
        <f>'Cronograma Global'!#REF!</f>
        <v>#REF!</v>
      </c>
      <c r="AF49" s="412"/>
      <c r="AG49" s="412"/>
      <c r="AH49" s="412"/>
      <c r="AI49" s="412"/>
      <c r="AJ49" s="413"/>
      <c r="AK49" s="427" t="e">
        <f>'Cronograma Global'!#REF!</f>
        <v>#REF!</v>
      </c>
      <c r="AL49" s="427"/>
      <c r="AM49" s="427"/>
      <c r="AN49" s="427"/>
      <c r="AO49" s="427"/>
      <c r="AP49" s="427"/>
      <c r="AQ49" s="427"/>
      <c r="AR49" s="427"/>
      <c r="AS49" s="423"/>
      <c r="AT49" s="423"/>
      <c r="AU49" s="423"/>
      <c r="AV49" s="423"/>
      <c r="AW49" s="423"/>
      <c r="AX49" s="423"/>
      <c r="AY49" s="423"/>
      <c r="AZ49" s="423"/>
      <c r="BA49" s="427" t="e">
        <f>AK49+Mês05!BA49</f>
        <v>#REF!</v>
      </c>
      <c r="BB49" s="428"/>
      <c r="BC49" s="428"/>
      <c r="BD49" s="428"/>
      <c r="BE49" s="428"/>
      <c r="BF49" s="428"/>
      <c r="BG49" s="428"/>
      <c r="BH49" s="428"/>
      <c r="BI49" s="427">
        <f>AS49+Mês05!BI49</f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438" t="e">
        <f>'Cronograma Global'!#REF!</f>
        <v>#REF!</v>
      </c>
      <c r="AD50" s="439"/>
      <c r="AE50" s="409" t="e">
        <f>'Cronograma Global'!#REF!</f>
        <v>#REF!</v>
      </c>
      <c r="AF50" s="412"/>
      <c r="AG50" s="412"/>
      <c r="AH50" s="412"/>
      <c r="AI50" s="412"/>
      <c r="AJ50" s="413"/>
      <c r="AK50" s="427" t="e">
        <f>'Cronograma Global'!#REF!</f>
        <v>#REF!</v>
      </c>
      <c r="AL50" s="427"/>
      <c r="AM50" s="427"/>
      <c r="AN50" s="427"/>
      <c r="AO50" s="427"/>
      <c r="AP50" s="427"/>
      <c r="AQ50" s="427"/>
      <c r="AR50" s="427"/>
      <c r="AS50" s="423"/>
      <c r="AT50" s="423"/>
      <c r="AU50" s="423"/>
      <c r="AV50" s="423"/>
      <c r="AW50" s="423"/>
      <c r="AX50" s="423"/>
      <c r="AY50" s="423"/>
      <c r="AZ50" s="423"/>
      <c r="BA50" s="427" t="e">
        <f>AK50+Mês05!BA50</f>
        <v>#REF!</v>
      </c>
      <c r="BB50" s="428"/>
      <c r="BC50" s="428"/>
      <c r="BD50" s="428"/>
      <c r="BE50" s="428"/>
      <c r="BF50" s="428"/>
      <c r="BG50" s="428"/>
      <c r="BH50" s="428"/>
      <c r="BI50" s="427">
        <f>AS50+Mês05!BI50</f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438" t="e">
        <f>'Cronograma Global'!#REF!</f>
        <v>#REF!</v>
      </c>
      <c r="AD51" s="439"/>
      <c r="AE51" s="440" t="e">
        <f>'Cronograma Global'!#REF!</f>
        <v>#REF!</v>
      </c>
      <c r="AF51" s="440"/>
      <c r="AG51" s="440"/>
      <c r="AH51" s="440"/>
      <c r="AI51" s="440"/>
      <c r="AJ51" s="440"/>
      <c r="AK51" s="427" t="e">
        <f>'Cronograma Global'!#REF!</f>
        <v>#REF!</v>
      </c>
      <c r="AL51" s="427"/>
      <c r="AM51" s="427"/>
      <c r="AN51" s="427"/>
      <c r="AO51" s="427"/>
      <c r="AP51" s="427"/>
      <c r="AQ51" s="427"/>
      <c r="AR51" s="427"/>
      <c r="AS51" s="423"/>
      <c r="AT51" s="423"/>
      <c r="AU51" s="423"/>
      <c r="AV51" s="423"/>
      <c r="AW51" s="423"/>
      <c r="AX51" s="423"/>
      <c r="AY51" s="423"/>
      <c r="AZ51" s="423"/>
      <c r="BA51" s="427" t="e">
        <f>AK51+Mês05!BA51</f>
        <v>#REF!</v>
      </c>
      <c r="BB51" s="428"/>
      <c r="BC51" s="428"/>
      <c r="BD51" s="428"/>
      <c r="BE51" s="428"/>
      <c r="BF51" s="428"/>
      <c r="BG51" s="428"/>
      <c r="BH51" s="428"/>
      <c r="BI51" s="427">
        <f>AS51+Mês05!BI51</f>
        <v>100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438" t="e">
        <f>'Cronograma Global'!#REF!</f>
        <v>#REF!</v>
      </c>
      <c r="AD52" s="439"/>
      <c r="AE52" s="440" t="e">
        <f>'Cronograma Global'!#REF!</f>
        <v>#REF!</v>
      </c>
      <c r="AF52" s="440"/>
      <c r="AG52" s="440"/>
      <c r="AH52" s="440"/>
      <c r="AI52" s="440"/>
      <c r="AJ52" s="440"/>
      <c r="AK52" s="427" t="e">
        <f>'Cronograma Global'!#REF!</f>
        <v>#REF!</v>
      </c>
      <c r="AL52" s="427"/>
      <c r="AM52" s="427"/>
      <c r="AN52" s="427"/>
      <c r="AO52" s="427"/>
      <c r="AP52" s="427"/>
      <c r="AQ52" s="427"/>
      <c r="AR52" s="427"/>
      <c r="AS52" s="423"/>
      <c r="AT52" s="423"/>
      <c r="AU52" s="423"/>
      <c r="AV52" s="423"/>
      <c r="AW52" s="423"/>
      <c r="AX52" s="423"/>
      <c r="AY52" s="423"/>
      <c r="AZ52" s="423"/>
      <c r="BA52" s="427" t="e">
        <f>AK52+Mês05!BA52</f>
        <v>#REF!</v>
      </c>
      <c r="BB52" s="428"/>
      <c r="BC52" s="428"/>
      <c r="BD52" s="428"/>
      <c r="BE52" s="428"/>
      <c r="BF52" s="428"/>
      <c r="BG52" s="428"/>
      <c r="BH52" s="428"/>
      <c r="BI52" s="427">
        <f>AS52+Mês05!BI52</f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438" t="e">
        <f>'Cronograma Global'!#REF!</f>
        <v>#REF!</v>
      </c>
      <c r="AD53" s="439"/>
      <c r="AE53" s="440" t="e">
        <f>'Cronograma Global'!#REF!</f>
        <v>#REF!</v>
      </c>
      <c r="AF53" s="440"/>
      <c r="AG53" s="440"/>
      <c r="AH53" s="440"/>
      <c r="AI53" s="440"/>
      <c r="AJ53" s="440"/>
      <c r="AK53" s="427" t="e">
        <f>'Cronograma Global'!#REF!</f>
        <v>#REF!</v>
      </c>
      <c r="AL53" s="427"/>
      <c r="AM53" s="427"/>
      <c r="AN53" s="427"/>
      <c r="AO53" s="427"/>
      <c r="AP53" s="427"/>
      <c r="AQ53" s="427"/>
      <c r="AR53" s="427"/>
      <c r="AS53" s="423"/>
      <c r="AT53" s="423"/>
      <c r="AU53" s="423"/>
      <c r="AV53" s="423"/>
      <c r="AW53" s="423"/>
      <c r="AX53" s="423"/>
      <c r="AY53" s="423"/>
      <c r="AZ53" s="423"/>
      <c r="BA53" s="427" t="e">
        <f>AK53+Mês05!BA53</f>
        <v>#REF!</v>
      </c>
      <c r="BB53" s="428"/>
      <c r="BC53" s="428"/>
      <c r="BD53" s="428"/>
      <c r="BE53" s="428"/>
      <c r="BF53" s="428"/>
      <c r="BG53" s="428"/>
      <c r="BH53" s="428"/>
      <c r="BI53" s="427">
        <f>AS53+Mês05!BI53</f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438" t="e">
        <f>'Cronograma Global'!#REF!</f>
        <v>#REF!</v>
      </c>
      <c r="AD54" s="439"/>
      <c r="AE54" s="409" t="e">
        <f>'Cronograma Global'!#REF!</f>
        <v>#REF!</v>
      </c>
      <c r="AF54" s="412"/>
      <c r="AG54" s="412"/>
      <c r="AH54" s="412"/>
      <c r="AI54" s="412"/>
      <c r="AJ54" s="413"/>
      <c r="AK54" s="427" t="e">
        <f>'Cronograma Global'!#REF!</f>
        <v>#REF!</v>
      </c>
      <c r="AL54" s="427"/>
      <c r="AM54" s="427"/>
      <c r="AN54" s="427"/>
      <c r="AO54" s="427"/>
      <c r="AP54" s="427"/>
      <c r="AQ54" s="427"/>
      <c r="AR54" s="427"/>
      <c r="AS54" s="423"/>
      <c r="AT54" s="423"/>
      <c r="AU54" s="423"/>
      <c r="AV54" s="423"/>
      <c r="AW54" s="423"/>
      <c r="AX54" s="423"/>
      <c r="AY54" s="423"/>
      <c r="AZ54" s="423"/>
      <c r="BA54" s="427" t="e">
        <f>AK54+Mês05!BA54</f>
        <v>#REF!</v>
      </c>
      <c r="BB54" s="428"/>
      <c r="BC54" s="428"/>
      <c r="BD54" s="428"/>
      <c r="BE54" s="428"/>
      <c r="BF54" s="428"/>
      <c r="BG54" s="428"/>
      <c r="BH54" s="428"/>
      <c r="BI54" s="427">
        <f>AS54+Mês05!BI54</f>
        <v>60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438" t="e">
        <f>'Cronograma Global'!#REF!</f>
        <v>#REF!</v>
      </c>
      <c r="AD55" s="439"/>
      <c r="AE55" s="440" t="e">
        <f>'Cronograma Global'!#REF!</f>
        <v>#REF!</v>
      </c>
      <c r="AF55" s="440"/>
      <c r="AG55" s="440"/>
      <c r="AH55" s="440"/>
      <c r="AI55" s="440"/>
      <c r="AJ55" s="440"/>
      <c r="AK55" s="427" t="e">
        <f>'Cronograma Global'!#REF!</f>
        <v>#REF!</v>
      </c>
      <c r="AL55" s="427"/>
      <c r="AM55" s="427"/>
      <c r="AN55" s="427"/>
      <c r="AO55" s="427"/>
      <c r="AP55" s="427"/>
      <c r="AQ55" s="427"/>
      <c r="AR55" s="427"/>
      <c r="AS55" s="423"/>
      <c r="AT55" s="423"/>
      <c r="AU55" s="423"/>
      <c r="AV55" s="423"/>
      <c r="AW55" s="423"/>
      <c r="AX55" s="423"/>
      <c r="AY55" s="423"/>
      <c r="AZ55" s="423"/>
      <c r="BA55" s="427" t="e">
        <f>AK55+Mês05!BA55</f>
        <v>#REF!</v>
      </c>
      <c r="BB55" s="428"/>
      <c r="BC55" s="428"/>
      <c r="BD55" s="428"/>
      <c r="BE55" s="428"/>
      <c r="BF55" s="428"/>
      <c r="BG55" s="428"/>
      <c r="BH55" s="428"/>
      <c r="BI55" s="427">
        <f>AS55+Mês05!BI55</f>
        <v>60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438" t="e">
        <f>'Cronograma Global'!#REF!</f>
        <v>#REF!</v>
      </c>
      <c r="AD56" s="439"/>
      <c r="AE56" s="440" t="e">
        <f>'Cronograma Global'!#REF!</f>
        <v>#REF!</v>
      </c>
      <c r="AF56" s="440"/>
      <c r="AG56" s="440"/>
      <c r="AH56" s="440"/>
      <c r="AI56" s="440"/>
      <c r="AJ56" s="440"/>
      <c r="AK56" s="427" t="e">
        <f>'Cronograma Global'!#REF!</f>
        <v>#REF!</v>
      </c>
      <c r="AL56" s="427"/>
      <c r="AM56" s="427"/>
      <c r="AN56" s="427"/>
      <c r="AO56" s="427"/>
      <c r="AP56" s="427"/>
      <c r="AQ56" s="427"/>
      <c r="AR56" s="427"/>
      <c r="AS56" s="423"/>
      <c r="AT56" s="423"/>
      <c r="AU56" s="423"/>
      <c r="AV56" s="423"/>
      <c r="AW56" s="423"/>
      <c r="AX56" s="423"/>
      <c r="AY56" s="423"/>
      <c r="AZ56" s="423"/>
      <c r="BA56" s="427" t="e">
        <f>AK56+Mês05!BA56</f>
        <v>#REF!</v>
      </c>
      <c r="BB56" s="428"/>
      <c r="BC56" s="428"/>
      <c r="BD56" s="428"/>
      <c r="BE56" s="428"/>
      <c r="BF56" s="428"/>
      <c r="BG56" s="428"/>
      <c r="BH56" s="428"/>
      <c r="BI56" s="427">
        <f>AS56+Mês05!BI56</f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438" t="e">
        <f>'Cronograma Global'!#REF!</f>
        <v>#REF!</v>
      </c>
      <c r="AD57" s="439"/>
      <c r="AE57" s="440" t="e">
        <f>'Cronograma Global'!#REF!</f>
        <v>#REF!</v>
      </c>
      <c r="AF57" s="440"/>
      <c r="AG57" s="440"/>
      <c r="AH57" s="440"/>
      <c r="AI57" s="440"/>
      <c r="AJ57" s="440"/>
      <c r="AK57" s="427" t="e">
        <f>'Cronograma Global'!#REF!</f>
        <v>#REF!</v>
      </c>
      <c r="AL57" s="427"/>
      <c r="AM57" s="427"/>
      <c r="AN57" s="427"/>
      <c r="AO57" s="427"/>
      <c r="AP57" s="427"/>
      <c r="AQ57" s="427"/>
      <c r="AR57" s="427"/>
      <c r="AS57" s="423"/>
      <c r="AT57" s="423"/>
      <c r="AU57" s="423"/>
      <c r="AV57" s="423"/>
      <c r="AW57" s="423"/>
      <c r="AX57" s="423"/>
      <c r="AY57" s="423"/>
      <c r="AZ57" s="423"/>
      <c r="BA57" s="427" t="e">
        <f>AK57+Mês05!BA57</f>
        <v>#REF!</v>
      </c>
      <c r="BB57" s="428"/>
      <c r="BC57" s="428"/>
      <c r="BD57" s="428"/>
      <c r="BE57" s="428"/>
      <c r="BF57" s="428"/>
      <c r="BG57" s="428"/>
      <c r="BH57" s="428"/>
      <c r="BI57" s="427">
        <f>AS57+Mês05!BI57</f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438" t="e">
        <f>'Cronograma Global'!#REF!</f>
        <v>#REF!</v>
      </c>
      <c r="AD58" s="439"/>
      <c r="AE58" s="409" t="e">
        <f>'Cronograma Global'!#REF!</f>
        <v>#REF!</v>
      </c>
      <c r="AF58" s="412"/>
      <c r="AG58" s="412"/>
      <c r="AH58" s="412"/>
      <c r="AI58" s="412"/>
      <c r="AJ58" s="413"/>
      <c r="AK58" s="427" t="e">
        <f>'Cronograma Global'!#REF!</f>
        <v>#REF!</v>
      </c>
      <c r="AL58" s="427"/>
      <c r="AM58" s="427"/>
      <c r="AN58" s="427"/>
      <c r="AO58" s="427"/>
      <c r="AP58" s="427"/>
      <c r="AQ58" s="427"/>
      <c r="AR58" s="427"/>
      <c r="AS58" s="423"/>
      <c r="AT58" s="423"/>
      <c r="AU58" s="423"/>
      <c r="AV58" s="423"/>
      <c r="AW58" s="423"/>
      <c r="AX58" s="423"/>
      <c r="AY58" s="423"/>
      <c r="AZ58" s="423"/>
      <c r="BA58" s="427" t="e">
        <f>AK58+Mês05!BA58</f>
        <v>#REF!</v>
      </c>
      <c r="BB58" s="428"/>
      <c r="BC58" s="428"/>
      <c r="BD58" s="428"/>
      <c r="BE58" s="428"/>
      <c r="BF58" s="428"/>
      <c r="BG58" s="428"/>
      <c r="BH58" s="428"/>
      <c r="BI58" s="427">
        <f>AS58+Mês05!BI58</f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438" t="e">
        <f>'Cronograma Global'!#REF!</f>
        <v>#REF!</v>
      </c>
      <c r="AD59" s="439"/>
      <c r="AE59" s="440" t="e">
        <f>'Cronograma Global'!#REF!</f>
        <v>#REF!</v>
      </c>
      <c r="AF59" s="440"/>
      <c r="AG59" s="440"/>
      <c r="AH59" s="440"/>
      <c r="AI59" s="440"/>
      <c r="AJ59" s="440"/>
      <c r="AK59" s="427" t="e">
        <f>'Cronograma Global'!#REF!</f>
        <v>#REF!</v>
      </c>
      <c r="AL59" s="427"/>
      <c r="AM59" s="427"/>
      <c r="AN59" s="427"/>
      <c r="AO59" s="427"/>
      <c r="AP59" s="427"/>
      <c r="AQ59" s="427"/>
      <c r="AR59" s="427"/>
      <c r="AS59" s="423"/>
      <c r="AT59" s="423"/>
      <c r="AU59" s="423"/>
      <c r="AV59" s="423"/>
      <c r="AW59" s="423"/>
      <c r="AX59" s="423"/>
      <c r="AY59" s="423"/>
      <c r="AZ59" s="423"/>
      <c r="BA59" s="427" t="e">
        <f>AK59+Mês05!BA59</f>
        <v>#REF!</v>
      </c>
      <c r="BB59" s="428"/>
      <c r="BC59" s="428"/>
      <c r="BD59" s="428"/>
      <c r="BE59" s="428"/>
      <c r="BF59" s="428"/>
      <c r="BG59" s="428"/>
      <c r="BH59" s="428"/>
      <c r="BI59" s="427">
        <f>AS59+Mês05!BI59</f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438" t="e">
        <f>'Cronograma Global'!#REF!</f>
        <v>#REF!</v>
      </c>
      <c r="AD60" s="439"/>
      <c r="AE60" s="440" t="e">
        <f>'Cronograma Global'!#REF!</f>
        <v>#REF!</v>
      </c>
      <c r="AF60" s="440"/>
      <c r="AG60" s="440"/>
      <c r="AH60" s="440"/>
      <c r="AI60" s="440"/>
      <c r="AJ60" s="440"/>
      <c r="AK60" s="427" t="e">
        <f>'Cronograma Global'!#REF!</f>
        <v>#REF!</v>
      </c>
      <c r="AL60" s="427"/>
      <c r="AM60" s="427"/>
      <c r="AN60" s="427"/>
      <c r="AO60" s="427"/>
      <c r="AP60" s="427"/>
      <c r="AQ60" s="427"/>
      <c r="AR60" s="427"/>
      <c r="AS60" s="423"/>
      <c r="AT60" s="423"/>
      <c r="AU60" s="423"/>
      <c r="AV60" s="423"/>
      <c r="AW60" s="423"/>
      <c r="AX60" s="423"/>
      <c r="AY60" s="423"/>
      <c r="AZ60" s="423"/>
      <c r="BA60" s="427" t="e">
        <f>AK60+Mês05!BA60</f>
        <v>#REF!</v>
      </c>
      <c r="BB60" s="428"/>
      <c r="BC60" s="428"/>
      <c r="BD60" s="428"/>
      <c r="BE60" s="428"/>
      <c r="BF60" s="428"/>
      <c r="BG60" s="428"/>
      <c r="BH60" s="428"/>
      <c r="BI60" s="427">
        <f>AS60+Mês05!BI60</f>
        <v>90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438" t="e">
        <f>'Cronograma Global'!#REF!</f>
        <v>#REF!</v>
      </c>
      <c r="AD61" s="439"/>
      <c r="AE61" s="440" t="e">
        <f>'Cronograma Global'!#REF!</f>
        <v>#REF!</v>
      </c>
      <c r="AF61" s="440"/>
      <c r="AG61" s="440"/>
      <c r="AH61" s="440"/>
      <c r="AI61" s="440"/>
      <c r="AJ61" s="440"/>
      <c r="AK61" s="427" t="e">
        <f>'Cronograma Global'!#REF!</f>
        <v>#REF!</v>
      </c>
      <c r="AL61" s="427"/>
      <c r="AM61" s="427"/>
      <c r="AN61" s="427"/>
      <c r="AO61" s="427"/>
      <c r="AP61" s="427"/>
      <c r="AQ61" s="427"/>
      <c r="AR61" s="427"/>
      <c r="AS61" s="423"/>
      <c r="AT61" s="423"/>
      <c r="AU61" s="423"/>
      <c r="AV61" s="423"/>
      <c r="AW61" s="423"/>
      <c r="AX61" s="423"/>
      <c r="AY61" s="423"/>
      <c r="AZ61" s="423"/>
      <c r="BA61" s="427" t="e">
        <f>AK61+Mês05!BA61</f>
        <v>#REF!</v>
      </c>
      <c r="BB61" s="428"/>
      <c r="BC61" s="428"/>
      <c r="BD61" s="428"/>
      <c r="BE61" s="428"/>
      <c r="BF61" s="428"/>
      <c r="BG61" s="428"/>
      <c r="BH61" s="428"/>
      <c r="BI61" s="427">
        <f>AS61+Mês05!BI61</f>
        <v>90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438" t="e">
        <f>'Cronograma Global'!#REF!</f>
        <v>#REF!</v>
      </c>
      <c r="AD62" s="439"/>
      <c r="AE62" s="440" t="e">
        <f>'Cronograma Global'!#REF!</f>
        <v>#REF!</v>
      </c>
      <c r="AF62" s="440"/>
      <c r="AG62" s="440"/>
      <c r="AH62" s="440"/>
      <c r="AI62" s="440"/>
      <c r="AJ62" s="440"/>
      <c r="AK62" s="427" t="e">
        <f>'Cronograma Global'!#REF!</f>
        <v>#REF!</v>
      </c>
      <c r="AL62" s="427"/>
      <c r="AM62" s="427"/>
      <c r="AN62" s="427"/>
      <c r="AO62" s="427"/>
      <c r="AP62" s="427"/>
      <c r="AQ62" s="427"/>
      <c r="AR62" s="427"/>
      <c r="AS62" s="423"/>
      <c r="AT62" s="423"/>
      <c r="AU62" s="423"/>
      <c r="AV62" s="423"/>
      <c r="AW62" s="423"/>
      <c r="AX62" s="423"/>
      <c r="AY62" s="423"/>
      <c r="AZ62" s="423"/>
      <c r="BA62" s="427" t="e">
        <f>AK62+Mês05!BA62</f>
        <v>#REF!</v>
      </c>
      <c r="BB62" s="428"/>
      <c r="BC62" s="428"/>
      <c r="BD62" s="428"/>
      <c r="BE62" s="428"/>
      <c r="BF62" s="428"/>
      <c r="BG62" s="428"/>
      <c r="BH62" s="428"/>
      <c r="BI62" s="427">
        <f>AS62+Mês05!BI62</f>
        <v>90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438" t="e">
        <f>'Cronograma Global'!#REF!</f>
        <v>#REF!</v>
      </c>
      <c r="AD63" s="439"/>
      <c r="AE63" s="440" t="e">
        <f>'Cronograma Global'!#REF!</f>
        <v>#REF!</v>
      </c>
      <c r="AF63" s="440"/>
      <c r="AG63" s="440"/>
      <c r="AH63" s="440"/>
      <c r="AI63" s="440"/>
      <c r="AJ63" s="440"/>
      <c r="AK63" s="427" t="e">
        <f>'Cronograma Global'!#REF!</f>
        <v>#REF!</v>
      </c>
      <c r="AL63" s="427"/>
      <c r="AM63" s="427"/>
      <c r="AN63" s="427"/>
      <c r="AO63" s="427"/>
      <c r="AP63" s="427"/>
      <c r="AQ63" s="427"/>
      <c r="AR63" s="427"/>
      <c r="AS63" s="423"/>
      <c r="AT63" s="423"/>
      <c r="AU63" s="423"/>
      <c r="AV63" s="423"/>
      <c r="AW63" s="423"/>
      <c r="AX63" s="423"/>
      <c r="AY63" s="423"/>
      <c r="AZ63" s="423"/>
      <c r="BA63" s="427" t="e">
        <f>AK63+Mês05!BA63</f>
        <v>#REF!</v>
      </c>
      <c r="BB63" s="428"/>
      <c r="BC63" s="428"/>
      <c r="BD63" s="428"/>
      <c r="BE63" s="428"/>
      <c r="BF63" s="428"/>
      <c r="BG63" s="428"/>
      <c r="BH63" s="428"/>
      <c r="BI63" s="427">
        <f>AS63+Mês05!BI63</f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438" t="e">
        <f>'Cronograma Global'!#REF!</f>
        <v>#REF!</v>
      </c>
      <c r="AD64" s="439"/>
      <c r="AE64" s="440" t="e">
        <f>'Cronograma Global'!#REF!</f>
        <v>#REF!</v>
      </c>
      <c r="AF64" s="440"/>
      <c r="AG64" s="440"/>
      <c r="AH64" s="440"/>
      <c r="AI64" s="440"/>
      <c r="AJ64" s="440"/>
      <c r="AK64" s="427" t="e">
        <f>'Cronograma Global'!#REF!</f>
        <v>#REF!</v>
      </c>
      <c r="AL64" s="427"/>
      <c r="AM64" s="427"/>
      <c r="AN64" s="427"/>
      <c r="AO64" s="427"/>
      <c r="AP64" s="427"/>
      <c r="AQ64" s="427"/>
      <c r="AR64" s="427"/>
      <c r="AS64" s="423"/>
      <c r="AT64" s="423"/>
      <c r="AU64" s="423"/>
      <c r="AV64" s="423"/>
      <c r="AW64" s="423"/>
      <c r="AX64" s="423"/>
      <c r="AY64" s="423"/>
      <c r="AZ64" s="423"/>
      <c r="BA64" s="427" t="e">
        <f>AK64+Mês05!BA64</f>
        <v>#REF!</v>
      </c>
      <c r="BB64" s="428"/>
      <c r="BC64" s="428"/>
      <c r="BD64" s="428"/>
      <c r="BE64" s="428"/>
      <c r="BF64" s="428"/>
      <c r="BG64" s="428"/>
      <c r="BH64" s="428"/>
      <c r="BI64" s="427">
        <f>AS64+Mês05!BI64</f>
        <v>90</v>
      </c>
      <c r="BJ64" s="428"/>
      <c r="BK64" s="428"/>
      <c r="BL64" s="428"/>
      <c r="BM64" s="428"/>
      <c r="BN64" s="428"/>
      <c r="BO64" s="428"/>
      <c r="BP64" s="429"/>
    </row>
    <row r="65" spans="1:68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438" t="e">
        <f>'Cronograma Global'!#REF!</f>
        <v>#REF!</v>
      </c>
      <c r="AD65" s="439"/>
      <c r="AE65" s="440" t="e">
        <f>'Cronograma Global'!#REF!</f>
        <v>#REF!</v>
      </c>
      <c r="AF65" s="440"/>
      <c r="AG65" s="440"/>
      <c r="AH65" s="440"/>
      <c r="AI65" s="440"/>
      <c r="AJ65" s="440"/>
      <c r="AK65" s="427" t="e">
        <f>'Cronograma Global'!#REF!</f>
        <v>#REF!</v>
      </c>
      <c r="AL65" s="427"/>
      <c r="AM65" s="427"/>
      <c r="AN65" s="427"/>
      <c r="AO65" s="427"/>
      <c r="AP65" s="427"/>
      <c r="AQ65" s="427"/>
      <c r="AR65" s="427"/>
      <c r="AS65" s="423"/>
      <c r="AT65" s="423"/>
      <c r="AU65" s="423"/>
      <c r="AV65" s="423"/>
      <c r="AW65" s="423"/>
      <c r="AX65" s="423"/>
      <c r="AY65" s="423"/>
      <c r="AZ65" s="423"/>
      <c r="BA65" s="427" t="e">
        <f>AK65+Mês05!BA65</f>
        <v>#REF!</v>
      </c>
      <c r="BB65" s="428"/>
      <c r="BC65" s="428"/>
      <c r="BD65" s="428"/>
      <c r="BE65" s="428"/>
      <c r="BF65" s="428"/>
      <c r="BG65" s="428"/>
      <c r="BH65" s="428"/>
      <c r="BI65" s="427">
        <f>AS65+Mês05!BI65</f>
        <v>0</v>
      </c>
      <c r="BJ65" s="428"/>
      <c r="BK65" s="428"/>
      <c r="BL65" s="428"/>
      <c r="BM65" s="428"/>
      <c r="BN65" s="428"/>
      <c r="BO65" s="428"/>
      <c r="BP65" s="429"/>
    </row>
    <row r="66" spans="1:68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438" t="e">
        <f>'Cronograma Global'!#REF!</f>
        <v>#REF!</v>
      </c>
      <c r="AD66" s="439"/>
      <c r="AE66" s="440" t="e">
        <f>'Cronograma Global'!#REF!</f>
        <v>#REF!</v>
      </c>
      <c r="AF66" s="440"/>
      <c r="AG66" s="440"/>
      <c r="AH66" s="440"/>
      <c r="AI66" s="440"/>
      <c r="AJ66" s="440"/>
      <c r="AK66" s="427" t="e">
        <f>'Cronograma Global'!#REF!</f>
        <v>#REF!</v>
      </c>
      <c r="AL66" s="427"/>
      <c r="AM66" s="427"/>
      <c r="AN66" s="427"/>
      <c r="AO66" s="427"/>
      <c r="AP66" s="427"/>
      <c r="AQ66" s="427"/>
      <c r="AR66" s="427"/>
      <c r="AS66" s="423"/>
      <c r="AT66" s="423"/>
      <c r="AU66" s="423"/>
      <c r="AV66" s="423"/>
      <c r="AW66" s="423"/>
      <c r="AX66" s="423"/>
      <c r="AY66" s="423"/>
      <c r="AZ66" s="423"/>
      <c r="BA66" s="427" t="e">
        <f>AK66+Mês05!BA66</f>
        <v>#REF!</v>
      </c>
      <c r="BB66" s="428"/>
      <c r="BC66" s="428"/>
      <c r="BD66" s="428"/>
      <c r="BE66" s="428"/>
      <c r="BF66" s="428"/>
      <c r="BG66" s="428"/>
      <c r="BH66" s="428"/>
      <c r="BI66" s="427">
        <f>AS66+Mês05!BI66</f>
        <v>90</v>
      </c>
      <c r="BJ66" s="428"/>
      <c r="BK66" s="428"/>
      <c r="BL66" s="428"/>
      <c r="BM66" s="428"/>
      <c r="BN66" s="428"/>
      <c r="BO66" s="428"/>
      <c r="BP66" s="429"/>
    </row>
    <row r="67" spans="1:68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438" t="e">
        <f>'Cronograma Global'!#REF!</f>
        <v>#REF!</v>
      </c>
      <c r="AD67" s="439"/>
      <c r="AE67" s="440" t="e">
        <f>'Cronograma Global'!#REF!</f>
        <v>#REF!</v>
      </c>
      <c r="AF67" s="440"/>
      <c r="AG67" s="440"/>
      <c r="AH67" s="440"/>
      <c r="AI67" s="440"/>
      <c r="AJ67" s="440"/>
      <c r="AK67" s="427" t="e">
        <f>'Cronograma Global'!#REF!</f>
        <v>#REF!</v>
      </c>
      <c r="AL67" s="427"/>
      <c r="AM67" s="427"/>
      <c r="AN67" s="427"/>
      <c r="AO67" s="427"/>
      <c r="AP67" s="427"/>
      <c r="AQ67" s="427"/>
      <c r="AR67" s="427"/>
      <c r="AS67" s="423"/>
      <c r="AT67" s="423"/>
      <c r="AU67" s="423"/>
      <c r="AV67" s="423"/>
      <c r="AW67" s="423"/>
      <c r="AX67" s="423"/>
      <c r="AY67" s="423"/>
      <c r="AZ67" s="423"/>
      <c r="BA67" s="427" t="e">
        <f>AK67+Mês05!BA67</f>
        <v>#REF!</v>
      </c>
      <c r="BB67" s="428"/>
      <c r="BC67" s="428"/>
      <c r="BD67" s="428"/>
      <c r="BE67" s="428"/>
      <c r="BF67" s="428"/>
      <c r="BG67" s="428"/>
      <c r="BH67" s="428"/>
      <c r="BI67" s="427">
        <f>AS67+Mês05!BI67</f>
        <v>90</v>
      </c>
      <c r="BJ67" s="428"/>
      <c r="BK67" s="428"/>
      <c r="BL67" s="428"/>
      <c r="BM67" s="428"/>
      <c r="BN67" s="428"/>
      <c r="BO67" s="428"/>
      <c r="BP67" s="429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600"/>
      <c r="D71" s="601"/>
      <c r="E71" s="601"/>
      <c r="F71" s="601"/>
      <c r="G71" s="601"/>
      <c r="H71" s="601"/>
      <c r="I71" s="601"/>
      <c r="J71" s="601"/>
      <c r="K71" s="601"/>
      <c r="L71" s="601"/>
      <c r="M71" s="601"/>
      <c r="N71" s="69"/>
      <c r="O71" s="1"/>
      <c r="P71" s="451" t="str">
        <f>Mês01!P71</f>
        <v>Maurílio T. N. Martins - CREA-MG 73.517/D</v>
      </c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2"/>
      <c r="AG71" s="73"/>
      <c r="AH71" s="454">
        <f>Mês01!AH71</f>
        <v>0</v>
      </c>
      <c r="AI71" s="553"/>
      <c r="AJ71" s="553"/>
      <c r="AK71" s="553"/>
      <c r="AL71" s="553"/>
      <c r="AM71" s="553"/>
      <c r="AN71" s="553"/>
      <c r="AO71" s="553"/>
      <c r="AP71" s="553"/>
      <c r="AQ71" s="553"/>
      <c r="AR71" s="553"/>
      <c r="AS71" s="553"/>
      <c r="AT71" s="553"/>
      <c r="AU71" s="553"/>
      <c r="AV71" s="553"/>
      <c r="AW71" s="553"/>
      <c r="AX71" s="70"/>
      <c r="AY71" s="2"/>
      <c r="AZ71" s="453">
        <f>Mês01!AZ71</f>
        <v>0</v>
      </c>
      <c r="BA71" s="454"/>
      <c r="BB71" s="454"/>
      <c r="BC71" s="454"/>
      <c r="BD71" s="454"/>
      <c r="BE71" s="454"/>
      <c r="BF71" s="454"/>
      <c r="BG71" s="454"/>
      <c r="BH71" s="454"/>
      <c r="BI71" s="454"/>
      <c r="BJ71" s="454"/>
      <c r="BK71" s="454"/>
      <c r="BL71" s="454"/>
      <c r="BM71" s="454"/>
      <c r="BN71" s="454"/>
      <c r="BO71" s="454"/>
      <c r="BP71" s="16"/>
    </row>
    <row r="72" spans="1:68" s="11" customFormat="1" ht="12.95" customHeight="1" x14ac:dyDescent="0.2">
      <c r="B72" s="4"/>
      <c r="C72" s="602"/>
      <c r="D72" s="602"/>
      <c r="E72" s="602"/>
      <c r="F72" s="602"/>
      <c r="G72" s="602"/>
      <c r="H72" s="602"/>
      <c r="I72" s="602"/>
      <c r="J72" s="602"/>
      <c r="K72" s="602"/>
      <c r="L72" s="602"/>
      <c r="M72" s="602"/>
      <c r="N72" s="70"/>
      <c r="O72" s="1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386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0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62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0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8" x14ac:dyDescent="0.2">
      <c r="A79" s="11"/>
      <c r="B79" s="387" t="s">
        <v>0</v>
      </c>
      <c r="C79" s="326"/>
      <c r="D79" s="388"/>
      <c r="E79" s="388"/>
      <c r="F79" s="388"/>
      <c r="G79" s="388"/>
      <c r="H79" s="388"/>
      <c r="I79" s="388"/>
      <c r="J79" s="388"/>
      <c r="K79" s="388"/>
      <c r="L79" s="326" t="str">
        <f t="shared" si="0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6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88"/>
      <c r="E80" s="388"/>
      <c r="F80" s="388"/>
      <c r="G80" s="388"/>
      <c r="H80" s="388"/>
      <c r="I80" s="388"/>
      <c r="J80" s="388"/>
      <c r="K80" s="388"/>
      <c r="L80" s="326" t="str">
        <f t="shared" si="0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506"/>
      <c r="BC80" s="506"/>
      <c r="BD80" s="506"/>
      <c r="BE80" s="507">
        <f>BE7</f>
        <v>0</v>
      </c>
      <c r="BF80" s="508"/>
      <c r="BG80" s="508"/>
      <c r="BH80" s="508"/>
      <c r="BI80" s="508"/>
      <c r="BJ80" s="41" t="s">
        <v>31</v>
      </c>
      <c r="BK80" s="507">
        <f>BK7</f>
        <v>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88"/>
      <c r="E81" s="388"/>
      <c r="F81" s="388"/>
      <c r="G81" s="388"/>
      <c r="H81" s="388"/>
      <c r="I81" s="388"/>
      <c r="J81" s="388"/>
      <c r="K81" s="388"/>
      <c r="L81" s="326">
        <f t="shared" si="0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6"/>
      <c r="E82" s="476"/>
      <c r="F82" s="476"/>
      <c r="G82" s="476"/>
      <c r="H82" s="476"/>
      <c r="I82" s="476"/>
      <c r="J82" s="476"/>
      <c r="K82" s="476"/>
      <c r="L82" s="475" t="str">
        <f t="shared" si="0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>B13</f>
        <v>1.1</v>
      </c>
      <c r="C86" s="421"/>
      <c r="D86" s="422"/>
      <c r="E86" s="490">
        <f>AE13</f>
        <v>6086.1768000000002</v>
      </c>
      <c r="F86" s="491"/>
      <c r="G86" s="491"/>
      <c r="H86" s="491"/>
      <c r="I86" s="491"/>
      <c r="J86" s="492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 t="shared" ref="AF86:AF117" si="1"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K86+Mês05!AN86</f>
        <v>0</v>
      </c>
      <c r="AO86" s="416"/>
      <c r="AP86" s="416"/>
      <c r="AQ86" s="416"/>
      <c r="AR86" s="416"/>
      <c r="AS86" s="416"/>
      <c r="AT86" s="417"/>
      <c r="AU86" s="415">
        <f>R86+Mês05!AU86</f>
        <v>0</v>
      </c>
      <c r="AV86" s="416"/>
      <c r="AW86" s="416"/>
      <c r="AX86" s="416"/>
      <c r="AY86" s="416"/>
      <c r="AZ86" s="416"/>
      <c r="BA86" s="417"/>
      <c r="BB86" s="415">
        <f>Y86+Mês05!BB86</f>
        <v>0</v>
      </c>
      <c r="BC86" s="416"/>
      <c r="BD86" s="416"/>
      <c r="BE86" s="416"/>
      <c r="BF86" s="416"/>
      <c r="BG86" s="416"/>
      <c r="BH86" s="417"/>
      <c r="BI86" s="415">
        <f>AF86+Mês05!BI86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>B14</f>
        <v>1.2</v>
      </c>
      <c r="C87" s="421"/>
      <c r="D87" s="422"/>
      <c r="E87" s="424">
        <f>AE14</f>
        <v>5303.6238239999993</v>
      </c>
      <c r="F87" s="425"/>
      <c r="G87" s="425"/>
      <c r="H87" s="425"/>
      <c r="I87" s="425"/>
      <c r="J87" s="426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 t="shared" si="1"/>
        <v>0</v>
      </c>
      <c r="AG87" s="416"/>
      <c r="AH87" s="416"/>
      <c r="AI87" s="416"/>
      <c r="AJ87" s="416"/>
      <c r="AK87" s="416"/>
      <c r="AL87" s="416"/>
      <c r="AM87" s="417"/>
      <c r="AN87" s="415">
        <f>K87+Mês05!AN87</f>
        <v>0</v>
      </c>
      <c r="AO87" s="416"/>
      <c r="AP87" s="416"/>
      <c r="AQ87" s="416"/>
      <c r="AR87" s="416"/>
      <c r="AS87" s="416"/>
      <c r="AT87" s="417"/>
      <c r="AU87" s="415">
        <f>R87+Mês05!AU87</f>
        <v>0</v>
      </c>
      <c r="AV87" s="416"/>
      <c r="AW87" s="416"/>
      <c r="AX87" s="416"/>
      <c r="AY87" s="416"/>
      <c r="AZ87" s="416"/>
      <c r="BA87" s="417"/>
      <c r="BB87" s="415">
        <f>Y87+Mês05!BB87</f>
        <v>0</v>
      </c>
      <c r="BC87" s="416"/>
      <c r="BD87" s="416"/>
      <c r="BE87" s="416"/>
      <c r="BF87" s="416"/>
      <c r="BG87" s="416"/>
      <c r="BH87" s="417"/>
      <c r="BI87" s="415">
        <f>AF87+Mês05!BI87</f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ref="B88:B95" si="2">B15</f>
        <v>1.3</v>
      </c>
      <c r="C88" s="421"/>
      <c r="D88" s="422"/>
      <c r="E88" s="424">
        <f>AE15</f>
        <v>947.29276800000014</v>
      </c>
      <c r="F88" s="425"/>
      <c r="G88" s="425"/>
      <c r="H88" s="425"/>
      <c r="I88" s="425"/>
      <c r="J88" s="426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>IF(AC15=1,AF88,0)</f>
        <v>0</v>
      </c>
      <c r="Z88" s="416"/>
      <c r="AA88" s="416"/>
      <c r="AB88" s="416"/>
      <c r="AC88" s="416"/>
      <c r="AD88" s="416"/>
      <c r="AE88" s="417"/>
      <c r="AF88" s="415">
        <f t="shared" si="1"/>
        <v>0</v>
      </c>
      <c r="AG88" s="416"/>
      <c r="AH88" s="416"/>
      <c r="AI88" s="416"/>
      <c r="AJ88" s="416"/>
      <c r="AK88" s="416"/>
      <c r="AL88" s="416"/>
      <c r="AM88" s="417"/>
      <c r="AN88" s="415">
        <f>K88+Mês05!AN88</f>
        <v>0</v>
      </c>
      <c r="AO88" s="416"/>
      <c r="AP88" s="416"/>
      <c r="AQ88" s="416"/>
      <c r="AR88" s="416"/>
      <c r="AS88" s="416"/>
      <c r="AT88" s="417"/>
      <c r="AU88" s="415">
        <f>R88+Mês05!AU88</f>
        <v>947.29276800000002</v>
      </c>
      <c r="AV88" s="416"/>
      <c r="AW88" s="416"/>
      <c r="AX88" s="416"/>
      <c r="AY88" s="416"/>
      <c r="AZ88" s="416"/>
      <c r="BA88" s="417"/>
      <c r="BB88" s="415">
        <f>Y88+Mês05!BB88</f>
        <v>0</v>
      </c>
      <c r="BC88" s="416"/>
      <c r="BD88" s="416"/>
      <c r="BE88" s="416"/>
      <c r="BF88" s="416"/>
      <c r="BG88" s="416"/>
      <c r="BH88" s="417"/>
      <c r="BI88" s="415">
        <f>AF88+Mês05!BI88</f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2"/>
        <v>02</v>
      </c>
      <c r="C89" s="421"/>
      <c r="D89" s="422"/>
      <c r="E89" s="424">
        <f t="shared" ref="E89:E95" si="3">AE16</f>
        <v>0</v>
      </c>
      <c r="F89" s="425"/>
      <c r="G89" s="425"/>
      <c r="H89" s="425"/>
      <c r="I89" s="425"/>
      <c r="J89" s="426"/>
      <c r="K89" s="415">
        <f t="shared" ref="K89:K99" si="4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99" si="5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ref="Y89:Y99" si="6">IF(AC16=1,AF89,0)</f>
        <v>0</v>
      </c>
      <c r="Z89" s="416"/>
      <c r="AA89" s="416"/>
      <c r="AB89" s="416"/>
      <c r="AC89" s="416"/>
      <c r="AD89" s="416"/>
      <c r="AE89" s="417"/>
      <c r="AF89" s="415">
        <f t="shared" si="1"/>
        <v>0</v>
      </c>
      <c r="AG89" s="416"/>
      <c r="AH89" s="416"/>
      <c r="AI89" s="416"/>
      <c r="AJ89" s="416"/>
      <c r="AK89" s="416"/>
      <c r="AL89" s="416"/>
      <c r="AM89" s="417"/>
      <c r="AN89" s="415">
        <f>K89+Mês05!AN89</f>
        <v>0</v>
      </c>
      <c r="AO89" s="416"/>
      <c r="AP89" s="416"/>
      <c r="AQ89" s="416"/>
      <c r="AR89" s="416"/>
      <c r="AS89" s="416"/>
      <c r="AT89" s="417"/>
      <c r="AU89" s="415">
        <f>R89+Mês05!AU89</f>
        <v>0</v>
      </c>
      <c r="AV89" s="416"/>
      <c r="AW89" s="416"/>
      <c r="AX89" s="416"/>
      <c r="AY89" s="416"/>
      <c r="AZ89" s="416"/>
      <c r="BA89" s="417"/>
      <c r="BB89" s="415">
        <f>Y89+Mês05!BB89</f>
        <v>0</v>
      </c>
      <c r="BC89" s="416"/>
      <c r="BD89" s="416"/>
      <c r="BE89" s="416"/>
      <c r="BF89" s="416"/>
      <c r="BG89" s="416"/>
      <c r="BH89" s="417"/>
      <c r="BI89" s="415">
        <f>AF89+Mês05!BI89</f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2"/>
        <v>2.1</v>
      </c>
      <c r="C90" s="421"/>
      <c r="D90" s="422"/>
      <c r="E90" s="424">
        <f t="shared" si="3"/>
        <v>519.93561599999987</v>
      </c>
      <c r="F90" s="425"/>
      <c r="G90" s="425"/>
      <c r="H90" s="425"/>
      <c r="I90" s="425"/>
      <c r="J90" s="426"/>
      <c r="K90" s="415">
        <f t="shared" si="4"/>
        <v>0</v>
      </c>
      <c r="L90" s="416"/>
      <c r="M90" s="416"/>
      <c r="N90" s="416"/>
      <c r="O90" s="416"/>
      <c r="P90" s="416"/>
      <c r="Q90" s="417"/>
      <c r="R90" s="415">
        <f t="shared" si="5"/>
        <v>0</v>
      </c>
      <c r="S90" s="416"/>
      <c r="T90" s="416"/>
      <c r="U90" s="416"/>
      <c r="V90" s="416"/>
      <c r="W90" s="416"/>
      <c r="X90" s="417"/>
      <c r="Y90" s="415">
        <f t="shared" si="6"/>
        <v>0</v>
      </c>
      <c r="Z90" s="416"/>
      <c r="AA90" s="416"/>
      <c r="AB90" s="416"/>
      <c r="AC90" s="416"/>
      <c r="AD90" s="416"/>
      <c r="AE90" s="417"/>
      <c r="AF90" s="415">
        <f t="shared" si="1"/>
        <v>0</v>
      </c>
      <c r="AG90" s="416"/>
      <c r="AH90" s="416"/>
      <c r="AI90" s="416"/>
      <c r="AJ90" s="416"/>
      <c r="AK90" s="416"/>
      <c r="AL90" s="416"/>
      <c r="AM90" s="417"/>
      <c r="AN90" s="415">
        <f>K90+Mês05!AN90</f>
        <v>0</v>
      </c>
      <c r="AO90" s="416"/>
      <c r="AP90" s="416"/>
      <c r="AQ90" s="416"/>
      <c r="AR90" s="416"/>
      <c r="AS90" s="416"/>
      <c r="AT90" s="417"/>
      <c r="AU90" s="415">
        <f>R90+Mês05!AU90</f>
        <v>519.93561599999987</v>
      </c>
      <c r="AV90" s="416"/>
      <c r="AW90" s="416"/>
      <c r="AX90" s="416"/>
      <c r="AY90" s="416"/>
      <c r="AZ90" s="416"/>
      <c r="BA90" s="417"/>
      <c r="BB90" s="415">
        <f>Y90+Mês05!BB90</f>
        <v>0</v>
      </c>
      <c r="BC90" s="416"/>
      <c r="BD90" s="416"/>
      <c r="BE90" s="416"/>
      <c r="BF90" s="416"/>
      <c r="BG90" s="416"/>
      <c r="BH90" s="417"/>
      <c r="BI90" s="415">
        <f>AF90+Mês05!BI90</f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2"/>
        <v>2.2</v>
      </c>
      <c r="C91" s="421"/>
      <c r="D91" s="422"/>
      <c r="E91" s="424">
        <f t="shared" si="3"/>
        <v>3149.382192</v>
      </c>
      <c r="F91" s="425"/>
      <c r="G91" s="425"/>
      <c r="H91" s="425"/>
      <c r="I91" s="425"/>
      <c r="J91" s="426"/>
      <c r="K91" s="415">
        <f t="shared" si="4"/>
        <v>0</v>
      </c>
      <c r="L91" s="416"/>
      <c r="M91" s="416"/>
      <c r="N91" s="416"/>
      <c r="O91" s="416"/>
      <c r="P91" s="416"/>
      <c r="Q91" s="417"/>
      <c r="R91" s="415">
        <f t="shared" si="5"/>
        <v>0</v>
      </c>
      <c r="S91" s="416"/>
      <c r="T91" s="416"/>
      <c r="U91" s="416"/>
      <c r="V91" s="416"/>
      <c r="W91" s="416"/>
      <c r="X91" s="417"/>
      <c r="Y91" s="415">
        <f t="shared" si="6"/>
        <v>0</v>
      </c>
      <c r="Z91" s="416"/>
      <c r="AA91" s="416"/>
      <c r="AB91" s="416"/>
      <c r="AC91" s="416"/>
      <c r="AD91" s="416"/>
      <c r="AE91" s="417"/>
      <c r="AF91" s="415">
        <f t="shared" si="1"/>
        <v>0</v>
      </c>
      <c r="AG91" s="416"/>
      <c r="AH91" s="416"/>
      <c r="AI91" s="416"/>
      <c r="AJ91" s="416"/>
      <c r="AK91" s="416"/>
      <c r="AL91" s="416"/>
      <c r="AM91" s="417"/>
      <c r="AN91" s="415">
        <f>K91+Mês05!AN91</f>
        <v>0</v>
      </c>
      <c r="AO91" s="416"/>
      <c r="AP91" s="416"/>
      <c r="AQ91" s="416"/>
      <c r="AR91" s="416"/>
      <c r="AS91" s="416"/>
      <c r="AT91" s="417"/>
      <c r="AU91" s="415">
        <f>R91+Mês05!AU91</f>
        <v>3149.382192</v>
      </c>
      <c r="AV91" s="416"/>
      <c r="AW91" s="416"/>
      <c r="AX91" s="416"/>
      <c r="AY91" s="416"/>
      <c r="AZ91" s="416"/>
      <c r="BA91" s="417"/>
      <c r="BB91" s="415">
        <f>Y91+Mês05!BB91</f>
        <v>0</v>
      </c>
      <c r="BC91" s="416"/>
      <c r="BD91" s="416"/>
      <c r="BE91" s="416"/>
      <c r="BF91" s="416"/>
      <c r="BG91" s="416"/>
      <c r="BH91" s="417"/>
      <c r="BI91" s="415">
        <f>AF91+Mês05!BI91</f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2"/>
        <v>2.3</v>
      </c>
      <c r="C92" s="421"/>
      <c r="D92" s="422"/>
      <c r="E92" s="424">
        <f t="shared" si="3"/>
        <v>740.27054200000009</v>
      </c>
      <c r="F92" s="425"/>
      <c r="G92" s="425"/>
      <c r="H92" s="425"/>
      <c r="I92" s="425"/>
      <c r="J92" s="426"/>
      <c r="K92" s="415">
        <f t="shared" si="4"/>
        <v>0</v>
      </c>
      <c r="L92" s="416"/>
      <c r="M92" s="416"/>
      <c r="N92" s="416"/>
      <c r="O92" s="416"/>
      <c r="P92" s="416"/>
      <c r="Q92" s="417"/>
      <c r="R92" s="415">
        <f t="shared" si="5"/>
        <v>0</v>
      </c>
      <c r="S92" s="416"/>
      <c r="T92" s="416"/>
      <c r="U92" s="416"/>
      <c r="V92" s="416"/>
      <c r="W92" s="416"/>
      <c r="X92" s="417"/>
      <c r="Y92" s="415">
        <f t="shared" si="6"/>
        <v>0</v>
      </c>
      <c r="Z92" s="416"/>
      <c r="AA92" s="416"/>
      <c r="AB92" s="416"/>
      <c r="AC92" s="416"/>
      <c r="AD92" s="416"/>
      <c r="AE92" s="417"/>
      <c r="AF92" s="415">
        <f t="shared" si="1"/>
        <v>0</v>
      </c>
      <c r="AG92" s="416"/>
      <c r="AH92" s="416"/>
      <c r="AI92" s="416"/>
      <c r="AJ92" s="416"/>
      <c r="AK92" s="416"/>
      <c r="AL92" s="416"/>
      <c r="AM92" s="417"/>
      <c r="AN92" s="415">
        <f>K92+Mês05!AN92</f>
        <v>0</v>
      </c>
      <c r="AO92" s="416"/>
      <c r="AP92" s="416"/>
      <c r="AQ92" s="416"/>
      <c r="AR92" s="416"/>
      <c r="AS92" s="416"/>
      <c r="AT92" s="417"/>
      <c r="AU92" s="415">
        <f>R92+Mês05!AU92</f>
        <v>0</v>
      </c>
      <c r="AV92" s="416"/>
      <c r="AW92" s="416"/>
      <c r="AX92" s="416"/>
      <c r="AY92" s="416"/>
      <c r="AZ92" s="416"/>
      <c r="BA92" s="417"/>
      <c r="BB92" s="415">
        <f>Y92+Mês05!BB92</f>
        <v>0</v>
      </c>
      <c r="BC92" s="416"/>
      <c r="BD92" s="416"/>
      <c r="BE92" s="416"/>
      <c r="BF92" s="416"/>
      <c r="BG92" s="416"/>
      <c r="BH92" s="417"/>
      <c r="BI92" s="415">
        <f>AF92+Mês05!BI92</f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2"/>
        <v>03</v>
      </c>
      <c r="C93" s="421"/>
      <c r="D93" s="422"/>
      <c r="E93" s="424">
        <f t="shared" si="3"/>
        <v>0</v>
      </c>
      <c r="F93" s="425"/>
      <c r="G93" s="425"/>
      <c r="H93" s="425"/>
      <c r="I93" s="425"/>
      <c r="J93" s="426"/>
      <c r="K93" s="415">
        <f t="shared" si="4"/>
        <v>0</v>
      </c>
      <c r="L93" s="416"/>
      <c r="M93" s="416"/>
      <c r="N93" s="416"/>
      <c r="O93" s="416"/>
      <c r="P93" s="416"/>
      <c r="Q93" s="417"/>
      <c r="R93" s="415">
        <f t="shared" si="5"/>
        <v>0</v>
      </c>
      <c r="S93" s="416"/>
      <c r="T93" s="416"/>
      <c r="U93" s="416"/>
      <c r="V93" s="416"/>
      <c r="W93" s="416"/>
      <c r="X93" s="417"/>
      <c r="Y93" s="415">
        <f t="shared" si="6"/>
        <v>0</v>
      </c>
      <c r="Z93" s="416"/>
      <c r="AA93" s="416"/>
      <c r="AB93" s="416"/>
      <c r="AC93" s="416"/>
      <c r="AD93" s="416"/>
      <c r="AE93" s="417"/>
      <c r="AF93" s="415">
        <f t="shared" si="1"/>
        <v>0</v>
      </c>
      <c r="AG93" s="416"/>
      <c r="AH93" s="416"/>
      <c r="AI93" s="416"/>
      <c r="AJ93" s="416"/>
      <c r="AK93" s="416"/>
      <c r="AL93" s="416"/>
      <c r="AM93" s="417"/>
      <c r="AN93" s="415">
        <f>K93+Mês05!AN93</f>
        <v>0</v>
      </c>
      <c r="AO93" s="416"/>
      <c r="AP93" s="416"/>
      <c r="AQ93" s="416"/>
      <c r="AR93" s="416"/>
      <c r="AS93" s="416"/>
      <c r="AT93" s="417"/>
      <c r="AU93" s="415">
        <f>R93+Mês05!AU93</f>
        <v>0</v>
      </c>
      <c r="AV93" s="416"/>
      <c r="AW93" s="416"/>
      <c r="AX93" s="416"/>
      <c r="AY93" s="416"/>
      <c r="AZ93" s="416"/>
      <c r="BA93" s="417"/>
      <c r="BB93" s="415">
        <f>Y93+Mês05!BB93</f>
        <v>0</v>
      </c>
      <c r="BC93" s="416"/>
      <c r="BD93" s="416"/>
      <c r="BE93" s="416"/>
      <c r="BF93" s="416"/>
      <c r="BG93" s="416"/>
      <c r="BH93" s="417"/>
      <c r="BI93" s="415">
        <f>AF93+Mês05!BI93</f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2"/>
        <v>3.1</v>
      </c>
      <c r="C94" s="421"/>
      <c r="D94" s="422"/>
      <c r="E94" s="424">
        <f t="shared" si="3"/>
        <v>4208.430206</v>
      </c>
      <c r="F94" s="425"/>
      <c r="G94" s="425"/>
      <c r="H94" s="425"/>
      <c r="I94" s="425"/>
      <c r="J94" s="426"/>
      <c r="K94" s="415">
        <f t="shared" si="4"/>
        <v>0</v>
      </c>
      <c r="L94" s="416"/>
      <c r="M94" s="416"/>
      <c r="N94" s="416"/>
      <c r="O94" s="416"/>
      <c r="P94" s="416"/>
      <c r="Q94" s="417"/>
      <c r="R94" s="415">
        <f t="shared" si="5"/>
        <v>0</v>
      </c>
      <c r="S94" s="416"/>
      <c r="T94" s="416"/>
      <c r="U94" s="416"/>
      <c r="V94" s="416"/>
      <c r="W94" s="416"/>
      <c r="X94" s="417"/>
      <c r="Y94" s="415">
        <f t="shared" si="6"/>
        <v>0</v>
      </c>
      <c r="Z94" s="416"/>
      <c r="AA94" s="416"/>
      <c r="AB94" s="416"/>
      <c r="AC94" s="416"/>
      <c r="AD94" s="416"/>
      <c r="AE94" s="417"/>
      <c r="AF94" s="415">
        <f t="shared" si="1"/>
        <v>0</v>
      </c>
      <c r="AG94" s="416"/>
      <c r="AH94" s="416"/>
      <c r="AI94" s="416"/>
      <c r="AJ94" s="416"/>
      <c r="AK94" s="416"/>
      <c r="AL94" s="416"/>
      <c r="AM94" s="417"/>
      <c r="AN94" s="415">
        <f>K94+Mês05!AN94</f>
        <v>0</v>
      </c>
      <c r="AO94" s="416"/>
      <c r="AP94" s="416"/>
      <c r="AQ94" s="416"/>
      <c r="AR94" s="416"/>
      <c r="AS94" s="416"/>
      <c r="AT94" s="417"/>
      <c r="AU94" s="415">
        <f>R94+Mês05!AU94</f>
        <v>4208.430206</v>
      </c>
      <c r="AV94" s="416"/>
      <c r="AW94" s="416"/>
      <c r="AX94" s="416"/>
      <c r="AY94" s="416"/>
      <c r="AZ94" s="416"/>
      <c r="BA94" s="417"/>
      <c r="BB94" s="415">
        <f>Y94+Mês05!BB94</f>
        <v>0</v>
      </c>
      <c r="BC94" s="416"/>
      <c r="BD94" s="416"/>
      <c r="BE94" s="416"/>
      <c r="BF94" s="416"/>
      <c r="BG94" s="416"/>
      <c r="BH94" s="417"/>
      <c r="BI94" s="415">
        <f>AF94+Mês05!BI94</f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2"/>
        <v>4.1</v>
      </c>
      <c r="C95" s="421"/>
      <c r="D95" s="422"/>
      <c r="E95" s="424">
        <f t="shared" si="3"/>
        <v>1114.7171795999998</v>
      </c>
      <c r="F95" s="425"/>
      <c r="G95" s="425"/>
      <c r="H95" s="425"/>
      <c r="I95" s="425"/>
      <c r="J95" s="426"/>
      <c r="K95" s="415">
        <f t="shared" si="4"/>
        <v>0</v>
      </c>
      <c r="L95" s="416"/>
      <c r="M95" s="416"/>
      <c r="N95" s="416"/>
      <c r="O95" s="416"/>
      <c r="P95" s="416"/>
      <c r="Q95" s="417"/>
      <c r="R95" s="415">
        <f t="shared" si="5"/>
        <v>0</v>
      </c>
      <c r="S95" s="416"/>
      <c r="T95" s="416"/>
      <c r="U95" s="416"/>
      <c r="V95" s="416"/>
      <c r="W95" s="416"/>
      <c r="X95" s="417"/>
      <c r="Y95" s="415">
        <f t="shared" si="6"/>
        <v>0</v>
      </c>
      <c r="Z95" s="416"/>
      <c r="AA95" s="416"/>
      <c r="AB95" s="416"/>
      <c r="AC95" s="416"/>
      <c r="AD95" s="416"/>
      <c r="AE95" s="417"/>
      <c r="AF95" s="415">
        <f t="shared" si="1"/>
        <v>0</v>
      </c>
      <c r="AG95" s="416"/>
      <c r="AH95" s="416"/>
      <c r="AI95" s="416"/>
      <c r="AJ95" s="416"/>
      <c r="AK95" s="416"/>
      <c r="AL95" s="416"/>
      <c r="AM95" s="417"/>
      <c r="AN95" s="415">
        <f>K95+Mês05!AN95</f>
        <v>0</v>
      </c>
      <c r="AO95" s="416"/>
      <c r="AP95" s="416"/>
      <c r="AQ95" s="416"/>
      <c r="AR95" s="416"/>
      <c r="AS95" s="416"/>
      <c r="AT95" s="417"/>
      <c r="AU95" s="415">
        <f>R95+Mês05!AU95</f>
        <v>1114.7171795999998</v>
      </c>
      <c r="AV95" s="416"/>
      <c r="AW95" s="416"/>
      <c r="AX95" s="416"/>
      <c r="AY95" s="416"/>
      <c r="AZ95" s="416"/>
      <c r="BA95" s="417"/>
      <c r="BB95" s="415">
        <f>Y95+Mês05!BB95</f>
        <v>0</v>
      </c>
      <c r="BC95" s="416"/>
      <c r="BD95" s="416"/>
      <c r="BE95" s="416"/>
      <c r="BF95" s="416"/>
      <c r="BG95" s="416"/>
      <c r="BH95" s="417"/>
      <c r="BI95" s="415">
        <f>AF95+Mês05!BI95</f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>B23</f>
        <v>4.3</v>
      </c>
      <c r="C96" s="421"/>
      <c r="D96" s="422"/>
      <c r="E96" s="424">
        <f t="shared" ref="E96:E102" si="7">AE23</f>
        <v>15918.946760999999</v>
      </c>
      <c r="F96" s="425"/>
      <c r="G96" s="425"/>
      <c r="H96" s="425"/>
      <c r="I96" s="425"/>
      <c r="J96" s="426"/>
      <c r="K96" s="415">
        <f t="shared" si="4"/>
        <v>0</v>
      </c>
      <c r="L96" s="416"/>
      <c r="M96" s="416"/>
      <c r="N96" s="416"/>
      <c r="O96" s="416"/>
      <c r="P96" s="416"/>
      <c r="Q96" s="417"/>
      <c r="R96" s="415">
        <f t="shared" si="5"/>
        <v>0</v>
      </c>
      <c r="S96" s="416"/>
      <c r="T96" s="416"/>
      <c r="U96" s="416"/>
      <c r="V96" s="416"/>
      <c r="W96" s="416"/>
      <c r="X96" s="417"/>
      <c r="Y96" s="415">
        <f t="shared" si="6"/>
        <v>0</v>
      </c>
      <c r="Z96" s="416"/>
      <c r="AA96" s="416"/>
      <c r="AB96" s="416"/>
      <c r="AC96" s="416"/>
      <c r="AD96" s="416"/>
      <c r="AE96" s="417"/>
      <c r="AF96" s="415">
        <f t="shared" si="1"/>
        <v>0</v>
      </c>
      <c r="AG96" s="416"/>
      <c r="AH96" s="416"/>
      <c r="AI96" s="416"/>
      <c r="AJ96" s="416"/>
      <c r="AK96" s="416"/>
      <c r="AL96" s="416"/>
      <c r="AM96" s="417"/>
      <c r="AN96" s="415">
        <f>K96+Mês05!AN96</f>
        <v>0</v>
      </c>
      <c r="AO96" s="416"/>
      <c r="AP96" s="416"/>
      <c r="AQ96" s="416"/>
      <c r="AR96" s="416"/>
      <c r="AS96" s="416"/>
      <c r="AT96" s="417"/>
      <c r="AU96" s="415">
        <f>R96+Mês05!AU96</f>
        <v>0</v>
      </c>
      <c r="AV96" s="416"/>
      <c r="AW96" s="416"/>
      <c r="AX96" s="416"/>
      <c r="AY96" s="416"/>
      <c r="AZ96" s="416"/>
      <c r="BA96" s="417"/>
      <c r="BB96" s="415">
        <f>Y96+Mês05!BB96</f>
        <v>0</v>
      </c>
      <c r="BC96" s="416"/>
      <c r="BD96" s="416"/>
      <c r="BE96" s="416"/>
      <c r="BF96" s="416"/>
      <c r="BG96" s="416"/>
      <c r="BH96" s="417"/>
      <c r="BI96" s="415">
        <f>AF96+Mês05!BI96</f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>B24</f>
        <v>05</v>
      </c>
      <c r="C97" s="421"/>
      <c r="D97" s="422"/>
      <c r="E97" s="424">
        <f t="shared" si="7"/>
        <v>0</v>
      </c>
      <c r="F97" s="425"/>
      <c r="G97" s="425"/>
      <c r="H97" s="425"/>
      <c r="I97" s="425"/>
      <c r="J97" s="426"/>
      <c r="K97" s="415">
        <f t="shared" si="4"/>
        <v>0</v>
      </c>
      <c r="L97" s="416"/>
      <c r="M97" s="416"/>
      <c r="N97" s="416"/>
      <c r="O97" s="416"/>
      <c r="P97" s="416"/>
      <c r="Q97" s="417"/>
      <c r="R97" s="415">
        <f t="shared" si="5"/>
        <v>0</v>
      </c>
      <c r="S97" s="416"/>
      <c r="T97" s="416"/>
      <c r="U97" s="416"/>
      <c r="V97" s="416"/>
      <c r="W97" s="416"/>
      <c r="X97" s="417"/>
      <c r="Y97" s="415">
        <f t="shared" si="6"/>
        <v>0</v>
      </c>
      <c r="Z97" s="416"/>
      <c r="AA97" s="416"/>
      <c r="AB97" s="416"/>
      <c r="AC97" s="416"/>
      <c r="AD97" s="416"/>
      <c r="AE97" s="417"/>
      <c r="AF97" s="415">
        <f t="shared" si="1"/>
        <v>0</v>
      </c>
      <c r="AG97" s="416"/>
      <c r="AH97" s="416"/>
      <c r="AI97" s="416"/>
      <c r="AJ97" s="416"/>
      <c r="AK97" s="416"/>
      <c r="AL97" s="416"/>
      <c r="AM97" s="417"/>
      <c r="AN97" s="415">
        <f>K97+Mês05!AN97</f>
        <v>0</v>
      </c>
      <c r="AO97" s="416"/>
      <c r="AP97" s="416"/>
      <c r="AQ97" s="416"/>
      <c r="AR97" s="416"/>
      <c r="AS97" s="416"/>
      <c r="AT97" s="417"/>
      <c r="AU97" s="415">
        <f>R97+Mês05!AU97</f>
        <v>0</v>
      </c>
      <c r="AV97" s="416"/>
      <c r="AW97" s="416"/>
      <c r="AX97" s="416"/>
      <c r="AY97" s="416"/>
      <c r="AZ97" s="416"/>
      <c r="BA97" s="417"/>
      <c r="BB97" s="415">
        <f>Y97+Mês05!BB97</f>
        <v>0</v>
      </c>
      <c r="BC97" s="416"/>
      <c r="BD97" s="416"/>
      <c r="BE97" s="416"/>
      <c r="BF97" s="416"/>
      <c r="BG97" s="416"/>
      <c r="BH97" s="417"/>
      <c r="BI97" s="415">
        <f>AF97+Mês05!BI97</f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ref="B98:B125" si="8">B25</f>
        <v>5.1</v>
      </c>
      <c r="C98" s="421"/>
      <c r="D98" s="422"/>
      <c r="E98" s="424">
        <f t="shared" si="7"/>
        <v>7662.1926719999992</v>
      </c>
      <c r="F98" s="425"/>
      <c r="G98" s="425"/>
      <c r="H98" s="425"/>
      <c r="I98" s="425"/>
      <c r="J98" s="426"/>
      <c r="K98" s="415">
        <f t="shared" si="4"/>
        <v>0</v>
      </c>
      <c r="L98" s="416"/>
      <c r="M98" s="416"/>
      <c r="N98" s="416"/>
      <c r="O98" s="416"/>
      <c r="P98" s="416"/>
      <c r="Q98" s="417"/>
      <c r="R98" s="415">
        <f t="shared" si="5"/>
        <v>0</v>
      </c>
      <c r="S98" s="416"/>
      <c r="T98" s="416"/>
      <c r="U98" s="416"/>
      <c r="V98" s="416"/>
      <c r="W98" s="416"/>
      <c r="X98" s="417"/>
      <c r="Y98" s="415">
        <f t="shared" si="6"/>
        <v>0</v>
      </c>
      <c r="Z98" s="416"/>
      <c r="AA98" s="416"/>
      <c r="AB98" s="416"/>
      <c r="AC98" s="416"/>
      <c r="AD98" s="416"/>
      <c r="AE98" s="417"/>
      <c r="AF98" s="415">
        <f t="shared" si="1"/>
        <v>0</v>
      </c>
      <c r="AG98" s="416"/>
      <c r="AH98" s="416"/>
      <c r="AI98" s="416"/>
      <c r="AJ98" s="416"/>
      <c r="AK98" s="416"/>
      <c r="AL98" s="416"/>
      <c r="AM98" s="417"/>
      <c r="AN98" s="415">
        <f>K98+Mês05!AN98</f>
        <v>0</v>
      </c>
      <c r="AO98" s="416"/>
      <c r="AP98" s="416"/>
      <c r="AQ98" s="416"/>
      <c r="AR98" s="416"/>
      <c r="AS98" s="416"/>
      <c r="AT98" s="417"/>
      <c r="AU98" s="415">
        <f>R98+Mês05!AU98</f>
        <v>6438.8469899884794</v>
      </c>
      <c r="AV98" s="416"/>
      <c r="AW98" s="416"/>
      <c r="AX98" s="416"/>
      <c r="AY98" s="416"/>
      <c r="AZ98" s="416"/>
      <c r="BA98" s="417"/>
      <c r="BB98" s="415">
        <f>Y98+Mês05!BB98</f>
        <v>0</v>
      </c>
      <c r="BC98" s="416"/>
      <c r="BD98" s="416"/>
      <c r="BE98" s="416"/>
      <c r="BF98" s="416"/>
      <c r="BG98" s="416"/>
      <c r="BH98" s="417"/>
      <c r="BI98" s="415">
        <f>AF98+Mês05!BI98</f>
        <v>6438.8469899884794</v>
      </c>
      <c r="BJ98" s="416"/>
      <c r="BK98" s="416"/>
      <c r="BL98" s="416"/>
      <c r="BM98" s="416"/>
      <c r="BN98" s="416"/>
      <c r="BO98" s="416"/>
      <c r="BP98" s="460"/>
    </row>
    <row r="99" spans="1:68" ht="14.25" x14ac:dyDescent="0.2">
      <c r="A99" s="11"/>
      <c r="B99" s="420" t="str">
        <f t="shared" si="8"/>
        <v>06</v>
      </c>
      <c r="C99" s="421"/>
      <c r="D99" s="422"/>
      <c r="E99" s="424">
        <f t="shared" si="7"/>
        <v>0</v>
      </c>
      <c r="F99" s="425"/>
      <c r="G99" s="425"/>
      <c r="H99" s="425"/>
      <c r="I99" s="425"/>
      <c r="J99" s="426"/>
      <c r="K99" s="415">
        <f t="shared" si="4"/>
        <v>0</v>
      </c>
      <c r="L99" s="416"/>
      <c r="M99" s="416"/>
      <c r="N99" s="416"/>
      <c r="O99" s="416"/>
      <c r="P99" s="416"/>
      <c r="Q99" s="417"/>
      <c r="R99" s="415">
        <f t="shared" si="5"/>
        <v>0</v>
      </c>
      <c r="S99" s="416"/>
      <c r="T99" s="416"/>
      <c r="U99" s="416"/>
      <c r="V99" s="416"/>
      <c r="W99" s="416"/>
      <c r="X99" s="417"/>
      <c r="Y99" s="415">
        <f t="shared" si="6"/>
        <v>0</v>
      </c>
      <c r="Z99" s="416"/>
      <c r="AA99" s="416"/>
      <c r="AB99" s="416"/>
      <c r="AC99" s="416"/>
      <c r="AD99" s="416"/>
      <c r="AE99" s="417"/>
      <c r="AF99" s="415">
        <f t="shared" si="1"/>
        <v>0</v>
      </c>
      <c r="AG99" s="416"/>
      <c r="AH99" s="416"/>
      <c r="AI99" s="416"/>
      <c r="AJ99" s="416"/>
      <c r="AK99" s="416"/>
      <c r="AL99" s="416"/>
      <c r="AM99" s="417"/>
      <c r="AN99" s="415">
        <f>K99+Mês05!AN99</f>
        <v>0</v>
      </c>
      <c r="AO99" s="416"/>
      <c r="AP99" s="416"/>
      <c r="AQ99" s="416"/>
      <c r="AR99" s="416"/>
      <c r="AS99" s="416"/>
      <c r="AT99" s="417"/>
      <c r="AU99" s="415">
        <f>R99+Mês05!AU99</f>
        <v>0</v>
      </c>
      <c r="AV99" s="416"/>
      <c r="AW99" s="416"/>
      <c r="AX99" s="416"/>
      <c r="AY99" s="416"/>
      <c r="AZ99" s="416"/>
      <c r="BA99" s="417"/>
      <c r="BB99" s="415">
        <f>Y99+Mês05!BB99</f>
        <v>0</v>
      </c>
      <c r="BC99" s="416"/>
      <c r="BD99" s="416"/>
      <c r="BE99" s="416"/>
      <c r="BF99" s="416"/>
      <c r="BG99" s="416"/>
      <c r="BH99" s="417"/>
      <c r="BI99" s="415">
        <f>AF99+Mês05!BI99</f>
        <v>0</v>
      </c>
      <c r="BJ99" s="416"/>
      <c r="BK99" s="416"/>
      <c r="BL99" s="416"/>
      <c r="BM99" s="416"/>
      <c r="BN99" s="416"/>
      <c r="BO99" s="416"/>
      <c r="BP99" s="460"/>
    </row>
    <row r="100" spans="1:68" ht="14.25" x14ac:dyDescent="0.2">
      <c r="A100" s="11"/>
      <c r="B100" s="420" t="str">
        <f t="shared" si="8"/>
        <v>6.1</v>
      </c>
      <c r="C100" s="421"/>
      <c r="D100" s="422"/>
      <c r="E100" s="424">
        <f t="shared" si="7"/>
        <v>10909.44424956</v>
      </c>
      <c r="F100" s="425"/>
      <c r="G100" s="425"/>
      <c r="H100" s="425"/>
      <c r="I100" s="425"/>
      <c r="J100" s="426"/>
      <c r="K100" s="415">
        <f t="shared" ref="K100:K113" si="9">IF($AT$77=0,0,IF(AC27=0,AF100*AT$79/(AT$77-AT$82),0))</f>
        <v>0</v>
      </c>
      <c r="L100" s="416"/>
      <c r="M100" s="416"/>
      <c r="N100" s="416"/>
      <c r="O100" s="416"/>
      <c r="P100" s="416"/>
      <c r="Q100" s="417"/>
      <c r="R100" s="415">
        <f t="shared" ref="R100:R113" si="10">IF($AT$77=0,0,IF(AC27=0,AF100*AT$81/(AT$77-AT$82),0))</f>
        <v>0</v>
      </c>
      <c r="S100" s="416"/>
      <c r="T100" s="416"/>
      <c r="U100" s="416"/>
      <c r="V100" s="416"/>
      <c r="W100" s="416"/>
      <c r="X100" s="417"/>
      <c r="Y100" s="415">
        <f t="shared" ref="Y100:Y113" si="11">IF(AC27=1,AF100,0)</f>
        <v>0</v>
      </c>
      <c r="Z100" s="416"/>
      <c r="AA100" s="416"/>
      <c r="AB100" s="416"/>
      <c r="AC100" s="416"/>
      <c r="AD100" s="416"/>
      <c r="AE100" s="417"/>
      <c r="AF100" s="415">
        <f t="shared" si="1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K100+Mês05!AN100</f>
        <v>0</v>
      </c>
      <c r="AO100" s="416"/>
      <c r="AP100" s="416"/>
      <c r="AQ100" s="416"/>
      <c r="AR100" s="416"/>
      <c r="AS100" s="416"/>
      <c r="AT100" s="417"/>
      <c r="AU100" s="415">
        <f>R100+Mês05!AU100</f>
        <v>0</v>
      </c>
      <c r="AV100" s="416"/>
      <c r="AW100" s="416"/>
      <c r="AX100" s="416"/>
      <c r="AY100" s="416"/>
      <c r="AZ100" s="416"/>
      <c r="BA100" s="417"/>
      <c r="BB100" s="415">
        <f>Y100+Mês05!BB100</f>
        <v>0</v>
      </c>
      <c r="BC100" s="416"/>
      <c r="BD100" s="416"/>
      <c r="BE100" s="416"/>
      <c r="BF100" s="416"/>
      <c r="BG100" s="416"/>
      <c r="BH100" s="417"/>
      <c r="BI100" s="415">
        <f>AF100+Mês05!BI100</f>
        <v>0</v>
      </c>
      <c r="BJ100" s="416"/>
      <c r="BK100" s="416"/>
      <c r="BL100" s="416"/>
      <c r="BM100" s="416"/>
      <c r="BN100" s="416"/>
      <c r="BO100" s="416"/>
      <c r="BP100" s="460"/>
    </row>
    <row r="101" spans="1:68" ht="14.25" x14ac:dyDescent="0.2">
      <c r="A101" s="11"/>
      <c r="B101" s="420" t="str">
        <f t="shared" si="8"/>
        <v>6.2</v>
      </c>
      <c r="C101" s="421"/>
      <c r="D101" s="422"/>
      <c r="E101" s="424">
        <f t="shared" si="7"/>
        <v>41262.434407999994</v>
      </c>
      <c r="F101" s="425"/>
      <c r="G101" s="425"/>
      <c r="H101" s="425"/>
      <c r="I101" s="425"/>
      <c r="J101" s="426"/>
      <c r="K101" s="415">
        <f t="shared" si="9"/>
        <v>0</v>
      </c>
      <c r="L101" s="416"/>
      <c r="M101" s="416"/>
      <c r="N101" s="416"/>
      <c r="O101" s="416"/>
      <c r="P101" s="416"/>
      <c r="Q101" s="417"/>
      <c r="R101" s="415">
        <f t="shared" si="10"/>
        <v>0</v>
      </c>
      <c r="S101" s="416"/>
      <c r="T101" s="416"/>
      <c r="U101" s="416"/>
      <c r="V101" s="416"/>
      <c r="W101" s="416"/>
      <c r="X101" s="417"/>
      <c r="Y101" s="415">
        <f t="shared" si="11"/>
        <v>0</v>
      </c>
      <c r="Z101" s="416"/>
      <c r="AA101" s="416"/>
      <c r="AB101" s="416"/>
      <c r="AC101" s="416"/>
      <c r="AD101" s="416"/>
      <c r="AE101" s="417"/>
      <c r="AF101" s="415">
        <f t="shared" si="1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K101+Mês05!AN101</f>
        <v>0</v>
      </c>
      <c r="AO101" s="416"/>
      <c r="AP101" s="416"/>
      <c r="AQ101" s="416"/>
      <c r="AR101" s="416"/>
      <c r="AS101" s="416"/>
      <c r="AT101" s="417"/>
      <c r="AU101" s="415">
        <f>R101+Mês05!AU101</f>
        <v>0</v>
      </c>
      <c r="AV101" s="416"/>
      <c r="AW101" s="416"/>
      <c r="AX101" s="416"/>
      <c r="AY101" s="416"/>
      <c r="AZ101" s="416"/>
      <c r="BA101" s="417"/>
      <c r="BB101" s="415">
        <f>Y101+Mês05!BB101</f>
        <v>0</v>
      </c>
      <c r="BC101" s="416"/>
      <c r="BD101" s="416"/>
      <c r="BE101" s="416"/>
      <c r="BF101" s="416"/>
      <c r="BG101" s="416"/>
      <c r="BH101" s="417"/>
      <c r="BI101" s="415">
        <f>AF101+Mês05!BI101</f>
        <v>0</v>
      </c>
      <c r="BJ101" s="416"/>
      <c r="BK101" s="416"/>
      <c r="BL101" s="416"/>
      <c r="BM101" s="416"/>
      <c r="BN101" s="416"/>
      <c r="BO101" s="416"/>
      <c r="BP101" s="460"/>
    </row>
    <row r="102" spans="1:68" ht="14.25" x14ac:dyDescent="0.2">
      <c r="A102" s="11"/>
      <c r="B102" s="420" t="str">
        <f t="shared" si="8"/>
        <v>6.3</v>
      </c>
      <c r="C102" s="421"/>
      <c r="D102" s="422"/>
      <c r="E102" s="424">
        <f t="shared" si="7"/>
        <v>2797.7048171999995</v>
      </c>
      <c r="F102" s="425"/>
      <c r="G102" s="425"/>
      <c r="H102" s="425"/>
      <c r="I102" s="425"/>
      <c r="J102" s="426"/>
      <c r="K102" s="415">
        <f t="shared" si="9"/>
        <v>0</v>
      </c>
      <c r="L102" s="416"/>
      <c r="M102" s="416"/>
      <c r="N102" s="416"/>
      <c r="O102" s="416"/>
      <c r="P102" s="416"/>
      <c r="Q102" s="417"/>
      <c r="R102" s="415">
        <f t="shared" si="10"/>
        <v>0</v>
      </c>
      <c r="S102" s="416"/>
      <c r="T102" s="416"/>
      <c r="U102" s="416"/>
      <c r="V102" s="416"/>
      <c r="W102" s="416"/>
      <c r="X102" s="417"/>
      <c r="Y102" s="415">
        <f t="shared" si="11"/>
        <v>0</v>
      </c>
      <c r="Z102" s="416"/>
      <c r="AA102" s="416"/>
      <c r="AB102" s="416"/>
      <c r="AC102" s="416"/>
      <c r="AD102" s="416"/>
      <c r="AE102" s="417"/>
      <c r="AF102" s="415">
        <f t="shared" si="1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K102+Mês05!AN102</f>
        <v>0</v>
      </c>
      <c r="AO102" s="416"/>
      <c r="AP102" s="416"/>
      <c r="AQ102" s="416"/>
      <c r="AR102" s="416"/>
      <c r="AS102" s="416"/>
      <c r="AT102" s="417"/>
      <c r="AU102" s="415">
        <f>R102+Mês05!AU102</f>
        <v>0</v>
      </c>
      <c r="AV102" s="416"/>
      <c r="AW102" s="416"/>
      <c r="AX102" s="416"/>
      <c r="AY102" s="416"/>
      <c r="AZ102" s="416"/>
      <c r="BA102" s="417"/>
      <c r="BB102" s="415">
        <f>Y102+Mês05!BB102</f>
        <v>0</v>
      </c>
      <c r="BC102" s="416"/>
      <c r="BD102" s="416"/>
      <c r="BE102" s="416"/>
      <c r="BF102" s="416"/>
      <c r="BG102" s="416"/>
      <c r="BH102" s="417"/>
      <c r="BI102" s="415">
        <f>AF102+Mês05!BI102</f>
        <v>0</v>
      </c>
      <c r="BJ102" s="416"/>
      <c r="BK102" s="416"/>
      <c r="BL102" s="416"/>
      <c r="BM102" s="416"/>
      <c r="BN102" s="416"/>
      <c r="BO102" s="416"/>
      <c r="BP102" s="460"/>
    </row>
    <row r="103" spans="1:68" ht="14.25" x14ac:dyDescent="0.2">
      <c r="A103" s="11"/>
      <c r="B103" s="420" t="str">
        <f t="shared" si="8"/>
        <v>6.4</v>
      </c>
      <c r="C103" s="421"/>
      <c r="D103" s="422"/>
      <c r="E103" s="424">
        <f t="shared" ref="E103:E109" si="12">AE30</f>
        <v>1764.2509559999999</v>
      </c>
      <c r="F103" s="425"/>
      <c r="G103" s="425"/>
      <c r="H103" s="425"/>
      <c r="I103" s="425"/>
      <c r="J103" s="426"/>
      <c r="K103" s="415">
        <f t="shared" si="9"/>
        <v>0</v>
      </c>
      <c r="L103" s="416"/>
      <c r="M103" s="416"/>
      <c r="N103" s="416"/>
      <c r="O103" s="416"/>
      <c r="P103" s="416"/>
      <c r="Q103" s="417"/>
      <c r="R103" s="415">
        <f t="shared" si="10"/>
        <v>0</v>
      </c>
      <c r="S103" s="416"/>
      <c r="T103" s="416"/>
      <c r="U103" s="416"/>
      <c r="V103" s="416"/>
      <c r="W103" s="416"/>
      <c r="X103" s="417"/>
      <c r="Y103" s="415">
        <f t="shared" si="11"/>
        <v>0</v>
      </c>
      <c r="Z103" s="416"/>
      <c r="AA103" s="416"/>
      <c r="AB103" s="416"/>
      <c r="AC103" s="416"/>
      <c r="AD103" s="416"/>
      <c r="AE103" s="417"/>
      <c r="AF103" s="415">
        <f t="shared" si="1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K103+Mês05!AN103</f>
        <v>0</v>
      </c>
      <c r="AO103" s="416"/>
      <c r="AP103" s="416"/>
      <c r="AQ103" s="416"/>
      <c r="AR103" s="416"/>
      <c r="AS103" s="416"/>
      <c r="AT103" s="417"/>
      <c r="AU103" s="415">
        <f>R103+Mês05!AU103</f>
        <v>319.32942303599998</v>
      </c>
      <c r="AV103" s="416"/>
      <c r="AW103" s="416"/>
      <c r="AX103" s="416"/>
      <c r="AY103" s="416"/>
      <c r="AZ103" s="416"/>
      <c r="BA103" s="417"/>
      <c r="BB103" s="415">
        <f>Y103+Mês05!BB103</f>
        <v>0</v>
      </c>
      <c r="BC103" s="416"/>
      <c r="BD103" s="416"/>
      <c r="BE103" s="416"/>
      <c r="BF103" s="416"/>
      <c r="BG103" s="416"/>
      <c r="BH103" s="417"/>
      <c r="BI103" s="415">
        <f>AF103+Mês05!BI103</f>
        <v>319.32942303599998</v>
      </c>
      <c r="BJ103" s="416"/>
      <c r="BK103" s="416"/>
      <c r="BL103" s="416"/>
      <c r="BM103" s="416"/>
      <c r="BN103" s="416"/>
      <c r="BO103" s="416"/>
      <c r="BP103" s="460"/>
    </row>
    <row r="104" spans="1:68" ht="14.25" x14ac:dyDescent="0.2">
      <c r="A104" s="11"/>
      <c r="B104" s="420" t="str">
        <f t="shared" si="8"/>
        <v>6.5</v>
      </c>
      <c r="C104" s="421"/>
      <c r="D104" s="422"/>
      <c r="E104" s="424">
        <f t="shared" si="12"/>
        <v>3060.7936415999998</v>
      </c>
      <c r="F104" s="425"/>
      <c r="G104" s="425"/>
      <c r="H104" s="425"/>
      <c r="I104" s="425"/>
      <c r="J104" s="426"/>
      <c r="K104" s="415">
        <f t="shared" si="9"/>
        <v>0</v>
      </c>
      <c r="L104" s="416"/>
      <c r="M104" s="416"/>
      <c r="N104" s="416"/>
      <c r="O104" s="416"/>
      <c r="P104" s="416"/>
      <c r="Q104" s="417"/>
      <c r="R104" s="415">
        <f t="shared" si="10"/>
        <v>0</v>
      </c>
      <c r="S104" s="416"/>
      <c r="T104" s="416"/>
      <c r="U104" s="416"/>
      <c r="V104" s="416"/>
      <c r="W104" s="416"/>
      <c r="X104" s="417"/>
      <c r="Y104" s="415">
        <f t="shared" si="11"/>
        <v>0</v>
      </c>
      <c r="Z104" s="416"/>
      <c r="AA104" s="416"/>
      <c r="AB104" s="416"/>
      <c r="AC104" s="416"/>
      <c r="AD104" s="416"/>
      <c r="AE104" s="417"/>
      <c r="AF104" s="415">
        <f t="shared" si="1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K104+Mês05!AN104</f>
        <v>0</v>
      </c>
      <c r="AO104" s="416"/>
      <c r="AP104" s="416"/>
      <c r="AQ104" s="416"/>
      <c r="AR104" s="416"/>
      <c r="AS104" s="416"/>
      <c r="AT104" s="417"/>
      <c r="AU104" s="415">
        <f>R104+Mês05!AU104</f>
        <v>554.00364912960003</v>
      </c>
      <c r="AV104" s="416"/>
      <c r="AW104" s="416"/>
      <c r="AX104" s="416"/>
      <c r="AY104" s="416"/>
      <c r="AZ104" s="416"/>
      <c r="BA104" s="417"/>
      <c r="BB104" s="415">
        <f>Y104+Mês05!BB104</f>
        <v>0</v>
      </c>
      <c r="BC104" s="416"/>
      <c r="BD104" s="416"/>
      <c r="BE104" s="416"/>
      <c r="BF104" s="416"/>
      <c r="BG104" s="416"/>
      <c r="BH104" s="417"/>
      <c r="BI104" s="415">
        <f>AF104+Mês05!BI104</f>
        <v>554.00364912960003</v>
      </c>
      <c r="BJ104" s="416"/>
      <c r="BK104" s="416"/>
      <c r="BL104" s="416"/>
      <c r="BM104" s="416"/>
      <c r="BN104" s="416"/>
      <c r="BO104" s="416"/>
      <c r="BP104" s="460"/>
    </row>
    <row r="105" spans="1:68" ht="14.25" x14ac:dyDescent="0.2">
      <c r="A105" s="11"/>
      <c r="B105" s="420" t="e">
        <f t="shared" si="8"/>
        <v>#REF!</v>
      </c>
      <c r="C105" s="421"/>
      <c r="D105" s="422"/>
      <c r="E105" s="424" t="e">
        <f t="shared" si="12"/>
        <v>#REF!</v>
      </c>
      <c r="F105" s="425"/>
      <c r="G105" s="425"/>
      <c r="H105" s="425"/>
      <c r="I105" s="425"/>
      <c r="J105" s="426"/>
      <c r="K105" s="415" t="e">
        <f t="shared" si="9"/>
        <v>#REF!</v>
      </c>
      <c r="L105" s="416"/>
      <c r="M105" s="416"/>
      <c r="N105" s="416"/>
      <c r="O105" s="416"/>
      <c r="P105" s="416"/>
      <c r="Q105" s="417"/>
      <c r="R105" s="415" t="e">
        <f t="shared" si="10"/>
        <v>#REF!</v>
      </c>
      <c r="S105" s="416"/>
      <c r="T105" s="416"/>
      <c r="U105" s="416"/>
      <c r="V105" s="416"/>
      <c r="W105" s="416"/>
      <c r="X105" s="417"/>
      <c r="Y105" s="415" t="e">
        <f t="shared" si="11"/>
        <v>#REF!</v>
      </c>
      <c r="Z105" s="416"/>
      <c r="AA105" s="416"/>
      <c r="AB105" s="416"/>
      <c r="AC105" s="416"/>
      <c r="AD105" s="416"/>
      <c r="AE105" s="417"/>
      <c r="AF105" s="415" t="e">
        <f t="shared" si="1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K105+Mês05!AN105</f>
        <v>#REF!</v>
      </c>
      <c r="AO105" s="416"/>
      <c r="AP105" s="416"/>
      <c r="AQ105" s="416"/>
      <c r="AR105" s="416"/>
      <c r="AS105" s="416"/>
      <c r="AT105" s="417"/>
      <c r="AU105" s="415" t="e">
        <f>R105+Mês05!AU105</f>
        <v>#REF!</v>
      </c>
      <c r="AV105" s="416"/>
      <c r="AW105" s="416"/>
      <c r="AX105" s="416"/>
      <c r="AY105" s="416"/>
      <c r="AZ105" s="416"/>
      <c r="BA105" s="417"/>
      <c r="BB105" s="415" t="e">
        <f>Y105+Mês05!BB105</f>
        <v>#REF!</v>
      </c>
      <c r="BC105" s="416"/>
      <c r="BD105" s="416"/>
      <c r="BE105" s="416"/>
      <c r="BF105" s="416"/>
      <c r="BG105" s="416"/>
      <c r="BH105" s="417"/>
      <c r="BI105" s="415" t="e">
        <f>AF105+Mês05!BI105</f>
        <v>#REF!</v>
      </c>
      <c r="BJ105" s="416"/>
      <c r="BK105" s="416"/>
      <c r="BL105" s="416"/>
      <c r="BM105" s="416"/>
      <c r="BN105" s="416"/>
      <c r="BO105" s="416"/>
      <c r="BP105" s="460"/>
    </row>
    <row r="106" spans="1:68" ht="14.25" x14ac:dyDescent="0.2">
      <c r="A106" s="11"/>
      <c r="B106" s="420" t="e">
        <f t="shared" si="8"/>
        <v>#REF!</v>
      </c>
      <c r="C106" s="421"/>
      <c r="D106" s="422"/>
      <c r="E106" s="424" t="e">
        <f t="shared" si="12"/>
        <v>#REF!</v>
      </c>
      <c r="F106" s="425"/>
      <c r="G106" s="425"/>
      <c r="H106" s="425"/>
      <c r="I106" s="425"/>
      <c r="J106" s="426"/>
      <c r="K106" s="415" t="e">
        <f t="shared" si="9"/>
        <v>#REF!</v>
      </c>
      <c r="L106" s="416"/>
      <c r="M106" s="416"/>
      <c r="N106" s="416"/>
      <c r="O106" s="416"/>
      <c r="P106" s="416"/>
      <c r="Q106" s="417"/>
      <c r="R106" s="415" t="e">
        <f t="shared" si="10"/>
        <v>#REF!</v>
      </c>
      <c r="S106" s="416"/>
      <c r="T106" s="416"/>
      <c r="U106" s="416"/>
      <c r="V106" s="416"/>
      <c r="W106" s="416"/>
      <c r="X106" s="417"/>
      <c r="Y106" s="415" t="e">
        <f t="shared" si="11"/>
        <v>#REF!</v>
      </c>
      <c r="Z106" s="416"/>
      <c r="AA106" s="416"/>
      <c r="AB106" s="416"/>
      <c r="AC106" s="416"/>
      <c r="AD106" s="416"/>
      <c r="AE106" s="417"/>
      <c r="AF106" s="415" t="e">
        <f t="shared" si="1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K106+Mês05!AN106</f>
        <v>#REF!</v>
      </c>
      <c r="AO106" s="416"/>
      <c r="AP106" s="416"/>
      <c r="AQ106" s="416"/>
      <c r="AR106" s="416"/>
      <c r="AS106" s="416"/>
      <c r="AT106" s="417"/>
      <c r="AU106" s="415" t="e">
        <f>R106+Mês05!AU106</f>
        <v>#REF!</v>
      </c>
      <c r="AV106" s="416"/>
      <c r="AW106" s="416"/>
      <c r="AX106" s="416"/>
      <c r="AY106" s="416"/>
      <c r="AZ106" s="416"/>
      <c r="BA106" s="417"/>
      <c r="BB106" s="415" t="e">
        <f>Y106+Mês05!BB106</f>
        <v>#REF!</v>
      </c>
      <c r="BC106" s="416"/>
      <c r="BD106" s="416"/>
      <c r="BE106" s="416"/>
      <c r="BF106" s="416"/>
      <c r="BG106" s="416"/>
      <c r="BH106" s="417"/>
      <c r="BI106" s="415" t="e">
        <f>AF106+Mês05!BI106</f>
        <v>#REF!</v>
      </c>
      <c r="BJ106" s="416"/>
      <c r="BK106" s="416"/>
      <c r="BL106" s="416"/>
      <c r="BM106" s="416"/>
      <c r="BN106" s="416"/>
      <c r="BO106" s="416"/>
      <c r="BP106" s="460"/>
    </row>
    <row r="107" spans="1:68" ht="14.25" x14ac:dyDescent="0.2">
      <c r="A107" s="11"/>
      <c r="B107" s="420" t="e">
        <f t="shared" si="8"/>
        <v>#REF!</v>
      </c>
      <c r="C107" s="421"/>
      <c r="D107" s="422"/>
      <c r="E107" s="424" t="e">
        <f t="shared" si="12"/>
        <v>#REF!</v>
      </c>
      <c r="F107" s="425"/>
      <c r="G107" s="425"/>
      <c r="H107" s="425"/>
      <c r="I107" s="425"/>
      <c r="J107" s="426"/>
      <c r="K107" s="415" t="e">
        <f t="shared" si="9"/>
        <v>#REF!</v>
      </c>
      <c r="L107" s="416"/>
      <c r="M107" s="416"/>
      <c r="N107" s="416"/>
      <c r="O107" s="416"/>
      <c r="P107" s="416"/>
      <c r="Q107" s="417"/>
      <c r="R107" s="415" t="e">
        <f t="shared" si="10"/>
        <v>#REF!</v>
      </c>
      <c r="S107" s="416"/>
      <c r="T107" s="416"/>
      <c r="U107" s="416"/>
      <c r="V107" s="416"/>
      <c r="W107" s="416"/>
      <c r="X107" s="417"/>
      <c r="Y107" s="415" t="e">
        <f t="shared" si="11"/>
        <v>#REF!</v>
      </c>
      <c r="Z107" s="416"/>
      <c r="AA107" s="416"/>
      <c r="AB107" s="416"/>
      <c r="AC107" s="416"/>
      <c r="AD107" s="416"/>
      <c r="AE107" s="417"/>
      <c r="AF107" s="415" t="e">
        <f t="shared" si="1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K107+Mês05!AN107</f>
        <v>#REF!</v>
      </c>
      <c r="AO107" s="416"/>
      <c r="AP107" s="416"/>
      <c r="AQ107" s="416"/>
      <c r="AR107" s="416"/>
      <c r="AS107" s="416"/>
      <c r="AT107" s="417"/>
      <c r="AU107" s="415" t="e">
        <f>R107+Mês05!AU107</f>
        <v>#REF!</v>
      </c>
      <c r="AV107" s="416"/>
      <c r="AW107" s="416"/>
      <c r="AX107" s="416"/>
      <c r="AY107" s="416"/>
      <c r="AZ107" s="416"/>
      <c r="BA107" s="417"/>
      <c r="BB107" s="415" t="e">
        <f>Y107+Mês05!BB107</f>
        <v>#REF!</v>
      </c>
      <c r="BC107" s="416"/>
      <c r="BD107" s="416"/>
      <c r="BE107" s="416"/>
      <c r="BF107" s="416"/>
      <c r="BG107" s="416"/>
      <c r="BH107" s="417"/>
      <c r="BI107" s="415" t="e">
        <f>AF107+Mês05!BI107</f>
        <v>#REF!</v>
      </c>
      <c r="BJ107" s="416"/>
      <c r="BK107" s="416"/>
      <c r="BL107" s="416"/>
      <c r="BM107" s="416"/>
      <c r="BN107" s="416"/>
      <c r="BO107" s="416"/>
      <c r="BP107" s="460"/>
    </row>
    <row r="108" spans="1:68" ht="14.25" x14ac:dyDescent="0.2">
      <c r="A108" s="11"/>
      <c r="B108" s="420" t="e">
        <f t="shared" si="8"/>
        <v>#REF!</v>
      </c>
      <c r="C108" s="421"/>
      <c r="D108" s="422"/>
      <c r="E108" s="424" t="e">
        <f t="shared" si="12"/>
        <v>#REF!</v>
      </c>
      <c r="F108" s="425"/>
      <c r="G108" s="425"/>
      <c r="H108" s="425"/>
      <c r="I108" s="425"/>
      <c r="J108" s="426"/>
      <c r="K108" s="415" t="e">
        <f t="shared" si="9"/>
        <v>#REF!</v>
      </c>
      <c r="L108" s="416"/>
      <c r="M108" s="416"/>
      <c r="N108" s="416"/>
      <c r="O108" s="416"/>
      <c r="P108" s="416"/>
      <c r="Q108" s="417"/>
      <c r="R108" s="415" t="e">
        <f t="shared" si="10"/>
        <v>#REF!</v>
      </c>
      <c r="S108" s="416"/>
      <c r="T108" s="416"/>
      <c r="U108" s="416"/>
      <c r="V108" s="416"/>
      <c r="W108" s="416"/>
      <c r="X108" s="417"/>
      <c r="Y108" s="415" t="e">
        <f t="shared" si="11"/>
        <v>#REF!</v>
      </c>
      <c r="Z108" s="416"/>
      <c r="AA108" s="416"/>
      <c r="AB108" s="416"/>
      <c r="AC108" s="416"/>
      <c r="AD108" s="416"/>
      <c r="AE108" s="417"/>
      <c r="AF108" s="415" t="e">
        <f t="shared" si="1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K108+Mês05!AN108</f>
        <v>#REF!</v>
      </c>
      <c r="AO108" s="416"/>
      <c r="AP108" s="416"/>
      <c r="AQ108" s="416"/>
      <c r="AR108" s="416"/>
      <c r="AS108" s="416"/>
      <c r="AT108" s="417"/>
      <c r="AU108" s="415" t="e">
        <f>R108+Mês05!AU108</f>
        <v>#REF!</v>
      </c>
      <c r="AV108" s="416"/>
      <c r="AW108" s="416"/>
      <c r="AX108" s="416"/>
      <c r="AY108" s="416"/>
      <c r="AZ108" s="416"/>
      <c r="BA108" s="417"/>
      <c r="BB108" s="415" t="e">
        <f>Y108+Mês05!BB108</f>
        <v>#REF!</v>
      </c>
      <c r="BC108" s="416"/>
      <c r="BD108" s="416"/>
      <c r="BE108" s="416"/>
      <c r="BF108" s="416"/>
      <c r="BG108" s="416"/>
      <c r="BH108" s="417"/>
      <c r="BI108" s="415" t="e">
        <f>AF108+Mês05!BI108</f>
        <v>#REF!</v>
      </c>
      <c r="BJ108" s="416"/>
      <c r="BK108" s="416"/>
      <c r="BL108" s="416"/>
      <c r="BM108" s="416"/>
      <c r="BN108" s="416"/>
      <c r="BO108" s="416"/>
      <c r="BP108" s="460"/>
    </row>
    <row r="109" spans="1:68" ht="14.25" x14ac:dyDescent="0.2">
      <c r="A109" s="11"/>
      <c r="B109" s="420" t="e">
        <f t="shared" si="8"/>
        <v>#REF!</v>
      </c>
      <c r="C109" s="421"/>
      <c r="D109" s="422"/>
      <c r="E109" s="424" t="e">
        <f t="shared" si="12"/>
        <v>#REF!</v>
      </c>
      <c r="F109" s="425"/>
      <c r="G109" s="425"/>
      <c r="H109" s="425"/>
      <c r="I109" s="425"/>
      <c r="J109" s="426"/>
      <c r="K109" s="415" t="e">
        <f t="shared" si="9"/>
        <v>#REF!</v>
      </c>
      <c r="L109" s="416"/>
      <c r="M109" s="416"/>
      <c r="N109" s="416"/>
      <c r="O109" s="416"/>
      <c r="P109" s="416"/>
      <c r="Q109" s="417"/>
      <c r="R109" s="415" t="e">
        <f t="shared" si="10"/>
        <v>#REF!</v>
      </c>
      <c r="S109" s="416"/>
      <c r="T109" s="416"/>
      <c r="U109" s="416"/>
      <c r="V109" s="416"/>
      <c r="W109" s="416"/>
      <c r="X109" s="417"/>
      <c r="Y109" s="415" t="e">
        <f t="shared" si="11"/>
        <v>#REF!</v>
      </c>
      <c r="Z109" s="416"/>
      <c r="AA109" s="416"/>
      <c r="AB109" s="416"/>
      <c r="AC109" s="416"/>
      <c r="AD109" s="416"/>
      <c r="AE109" s="417"/>
      <c r="AF109" s="415" t="e">
        <f t="shared" si="1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K109+Mês05!AN109</f>
        <v>#REF!</v>
      </c>
      <c r="AO109" s="416"/>
      <c r="AP109" s="416"/>
      <c r="AQ109" s="416"/>
      <c r="AR109" s="416"/>
      <c r="AS109" s="416"/>
      <c r="AT109" s="417"/>
      <c r="AU109" s="415" t="e">
        <f>R109+Mês05!AU109</f>
        <v>#REF!</v>
      </c>
      <c r="AV109" s="416"/>
      <c r="AW109" s="416"/>
      <c r="AX109" s="416"/>
      <c r="AY109" s="416"/>
      <c r="AZ109" s="416"/>
      <c r="BA109" s="417"/>
      <c r="BB109" s="415" t="e">
        <f>Y109+Mês05!BB109</f>
        <v>#REF!</v>
      </c>
      <c r="BC109" s="416"/>
      <c r="BD109" s="416"/>
      <c r="BE109" s="416"/>
      <c r="BF109" s="416"/>
      <c r="BG109" s="416"/>
      <c r="BH109" s="417"/>
      <c r="BI109" s="415" t="e">
        <f>AF109+Mês05!BI109</f>
        <v>#REF!</v>
      </c>
      <c r="BJ109" s="416"/>
      <c r="BK109" s="416"/>
      <c r="BL109" s="416"/>
      <c r="BM109" s="416"/>
      <c r="BN109" s="416"/>
      <c r="BO109" s="416"/>
      <c r="BP109" s="460"/>
    </row>
    <row r="110" spans="1:68" ht="14.25" x14ac:dyDescent="0.2">
      <c r="A110" s="11"/>
      <c r="B110" s="420" t="e">
        <f t="shared" si="8"/>
        <v>#REF!</v>
      </c>
      <c r="C110" s="421"/>
      <c r="D110" s="422"/>
      <c r="E110" s="424" t="e">
        <f t="shared" ref="E110:E117" si="13">AE37</f>
        <v>#REF!</v>
      </c>
      <c r="F110" s="425"/>
      <c r="G110" s="425"/>
      <c r="H110" s="425"/>
      <c r="I110" s="425"/>
      <c r="J110" s="426"/>
      <c r="K110" s="415" t="e">
        <f t="shared" si="9"/>
        <v>#REF!</v>
      </c>
      <c r="L110" s="416"/>
      <c r="M110" s="416"/>
      <c r="N110" s="416"/>
      <c r="O110" s="416"/>
      <c r="P110" s="416"/>
      <c r="Q110" s="417"/>
      <c r="R110" s="415" t="e">
        <f t="shared" si="10"/>
        <v>#REF!</v>
      </c>
      <c r="S110" s="416"/>
      <c r="T110" s="416"/>
      <c r="U110" s="416"/>
      <c r="V110" s="416"/>
      <c r="W110" s="416"/>
      <c r="X110" s="417"/>
      <c r="Y110" s="415" t="e">
        <f t="shared" si="11"/>
        <v>#REF!</v>
      </c>
      <c r="Z110" s="416"/>
      <c r="AA110" s="416"/>
      <c r="AB110" s="416"/>
      <c r="AC110" s="416"/>
      <c r="AD110" s="416"/>
      <c r="AE110" s="417"/>
      <c r="AF110" s="415" t="e">
        <f t="shared" si="1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K110+Mês05!AN110</f>
        <v>#REF!</v>
      </c>
      <c r="AO110" s="416"/>
      <c r="AP110" s="416"/>
      <c r="AQ110" s="416"/>
      <c r="AR110" s="416"/>
      <c r="AS110" s="416"/>
      <c r="AT110" s="417"/>
      <c r="AU110" s="415" t="e">
        <f>R110+Mês05!AU110</f>
        <v>#REF!</v>
      </c>
      <c r="AV110" s="416"/>
      <c r="AW110" s="416"/>
      <c r="AX110" s="416"/>
      <c r="AY110" s="416"/>
      <c r="AZ110" s="416"/>
      <c r="BA110" s="417"/>
      <c r="BB110" s="415" t="e">
        <f>Y110+Mês05!BB110</f>
        <v>#REF!</v>
      </c>
      <c r="BC110" s="416"/>
      <c r="BD110" s="416"/>
      <c r="BE110" s="416"/>
      <c r="BF110" s="416"/>
      <c r="BG110" s="416"/>
      <c r="BH110" s="417"/>
      <c r="BI110" s="415" t="e">
        <f>AF110+Mês05!BI110</f>
        <v>#REF!</v>
      </c>
      <c r="BJ110" s="416"/>
      <c r="BK110" s="416"/>
      <c r="BL110" s="416"/>
      <c r="BM110" s="416"/>
      <c r="BN110" s="416"/>
      <c r="BO110" s="416"/>
      <c r="BP110" s="460"/>
    </row>
    <row r="111" spans="1:68" ht="14.25" x14ac:dyDescent="0.2">
      <c r="A111" s="11"/>
      <c r="B111" s="420" t="e">
        <f t="shared" si="8"/>
        <v>#REF!</v>
      </c>
      <c r="C111" s="421"/>
      <c r="D111" s="422"/>
      <c r="E111" s="424" t="e">
        <f t="shared" si="13"/>
        <v>#REF!</v>
      </c>
      <c r="F111" s="425"/>
      <c r="G111" s="425"/>
      <c r="H111" s="425"/>
      <c r="I111" s="425"/>
      <c r="J111" s="426"/>
      <c r="K111" s="415" t="e">
        <f t="shared" si="9"/>
        <v>#REF!</v>
      </c>
      <c r="L111" s="416"/>
      <c r="M111" s="416"/>
      <c r="N111" s="416"/>
      <c r="O111" s="416"/>
      <c r="P111" s="416"/>
      <c r="Q111" s="417"/>
      <c r="R111" s="415" t="e">
        <f t="shared" si="10"/>
        <v>#REF!</v>
      </c>
      <c r="S111" s="416"/>
      <c r="T111" s="416"/>
      <c r="U111" s="416"/>
      <c r="V111" s="416"/>
      <c r="W111" s="416"/>
      <c r="X111" s="417"/>
      <c r="Y111" s="415" t="e">
        <f t="shared" si="11"/>
        <v>#REF!</v>
      </c>
      <c r="Z111" s="416"/>
      <c r="AA111" s="416"/>
      <c r="AB111" s="416"/>
      <c r="AC111" s="416"/>
      <c r="AD111" s="416"/>
      <c r="AE111" s="417"/>
      <c r="AF111" s="415" t="e">
        <f t="shared" si="1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K111+Mês05!AN111</f>
        <v>#REF!</v>
      </c>
      <c r="AO111" s="416"/>
      <c r="AP111" s="416"/>
      <c r="AQ111" s="416"/>
      <c r="AR111" s="416"/>
      <c r="AS111" s="416"/>
      <c r="AT111" s="417"/>
      <c r="AU111" s="415" t="e">
        <f>R111+Mês05!AU111</f>
        <v>#REF!</v>
      </c>
      <c r="AV111" s="416"/>
      <c r="AW111" s="416"/>
      <c r="AX111" s="416"/>
      <c r="AY111" s="416"/>
      <c r="AZ111" s="416"/>
      <c r="BA111" s="417"/>
      <c r="BB111" s="415" t="e">
        <f>Y111+Mês05!BB111</f>
        <v>#REF!</v>
      </c>
      <c r="BC111" s="416"/>
      <c r="BD111" s="416"/>
      <c r="BE111" s="416"/>
      <c r="BF111" s="416"/>
      <c r="BG111" s="416"/>
      <c r="BH111" s="417"/>
      <c r="BI111" s="415" t="e">
        <f>AF111+Mês05!BI111</f>
        <v>#REF!</v>
      </c>
      <c r="BJ111" s="416"/>
      <c r="BK111" s="416"/>
      <c r="BL111" s="416"/>
      <c r="BM111" s="416"/>
      <c r="BN111" s="416"/>
      <c r="BO111" s="416"/>
      <c r="BP111" s="460"/>
    </row>
    <row r="112" spans="1:68" ht="14.25" x14ac:dyDescent="0.2">
      <c r="A112" s="11"/>
      <c r="B112" s="420" t="e">
        <f t="shared" si="8"/>
        <v>#REF!</v>
      </c>
      <c r="C112" s="421"/>
      <c r="D112" s="422"/>
      <c r="E112" s="424" t="e">
        <f t="shared" si="13"/>
        <v>#REF!</v>
      </c>
      <c r="F112" s="425"/>
      <c r="G112" s="425"/>
      <c r="H112" s="425"/>
      <c r="I112" s="425"/>
      <c r="J112" s="426"/>
      <c r="K112" s="415" t="e">
        <f t="shared" si="9"/>
        <v>#REF!</v>
      </c>
      <c r="L112" s="416"/>
      <c r="M112" s="416"/>
      <c r="N112" s="416"/>
      <c r="O112" s="416"/>
      <c r="P112" s="416"/>
      <c r="Q112" s="417"/>
      <c r="R112" s="415" t="e">
        <f t="shared" si="10"/>
        <v>#REF!</v>
      </c>
      <c r="S112" s="416"/>
      <c r="T112" s="416"/>
      <c r="U112" s="416"/>
      <c r="V112" s="416"/>
      <c r="W112" s="416"/>
      <c r="X112" s="417"/>
      <c r="Y112" s="415" t="e">
        <f t="shared" si="11"/>
        <v>#REF!</v>
      </c>
      <c r="Z112" s="416"/>
      <c r="AA112" s="416"/>
      <c r="AB112" s="416"/>
      <c r="AC112" s="416"/>
      <c r="AD112" s="416"/>
      <c r="AE112" s="417"/>
      <c r="AF112" s="415" t="e">
        <f t="shared" si="1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K112+Mês05!AN112</f>
        <v>#REF!</v>
      </c>
      <c r="AO112" s="416"/>
      <c r="AP112" s="416"/>
      <c r="AQ112" s="416"/>
      <c r="AR112" s="416"/>
      <c r="AS112" s="416"/>
      <c r="AT112" s="417"/>
      <c r="AU112" s="415" t="e">
        <f>R112+Mês05!AU112</f>
        <v>#REF!</v>
      </c>
      <c r="AV112" s="416"/>
      <c r="AW112" s="416"/>
      <c r="AX112" s="416"/>
      <c r="AY112" s="416"/>
      <c r="AZ112" s="416"/>
      <c r="BA112" s="417"/>
      <c r="BB112" s="415" t="e">
        <f>Y112+Mês05!BB112</f>
        <v>#REF!</v>
      </c>
      <c r="BC112" s="416"/>
      <c r="BD112" s="416"/>
      <c r="BE112" s="416"/>
      <c r="BF112" s="416"/>
      <c r="BG112" s="416"/>
      <c r="BH112" s="417"/>
      <c r="BI112" s="415" t="e">
        <f>AF112+Mês05!BI112</f>
        <v>#REF!</v>
      </c>
      <c r="BJ112" s="416"/>
      <c r="BK112" s="416"/>
      <c r="BL112" s="416"/>
      <c r="BM112" s="416"/>
      <c r="BN112" s="416"/>
      <c r="BO112" s="416"/>
      <c r="BP112" s="460"/>
    </row>
    <row r="113" spans="1:68" ht="14.25" x14ac:dyDescent="0.2">
      <c r="A113" s="11"/>
      <c r="B113" s="420" t="e">
        <f t="shared" si="8"/>
        <v>#REF!</v>
      </c>
      <c r="C113" s="421"/>
      <c r="D113" s="422"/>
      <c r="E113" s="424" t="e">
        <f t="shared" si="13"/>
        <v>#REF!</v>
      </c>
      <c r="F113" s="425"/>
      <c r="G113" s="425"/>
      <c r="H113" s="425"/>
      <c r="I113" s="425"/>
      <c r="J113" s="426"/>
      <c r="K113" s="415" t="e">
        <f t="shared" si="9"/>
        <v>#REF!</v>
      </c>
      <c r="L113" s="416"/>
      <c r="M113" s="416"/>
      <c r="N113" s="416"/>
      <c r="O113" s="416"/>
      <c r="P113" s="416"/>
      <c r="Q113" s="417"/>
      <c r="R113" s="415" t="e">
        <f t="shared" si="10"/>
        <v>#REF!</v>
      </c>
      <c r="S113" s="416"/>
      <c r="T113" s="416"/>
      <c r="U113" s="416"/>
      <c r="V113" s="416"/>
      <c r="W113" s="416"/>
      <c r="X113" s="417"/>
      <c r="Y113" s="415" t="e">
        <f t="shared" si="11"/>
        <v>#REF!</v>
      </c>
      <c r="Z113" s="416"/>
      <c r="AA113" s="416"/>
      <c r="AB113" s="416"/>
      <c r="AC113" s="416"/>
      <c r="AD113" s="416"/>
      <c r="AE113" s="417"/>
      <c r="AF113" s="415" t="e">
        <f t="shared" si="1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K113+Mês05!AN113</f>
        <v>#REF!</v>
      </c>
      <c r="AO113" s="416"/>
      <c r="AP113" s="416"/>
      <c r="AQ113" s="416"/>
      <c r="AR113" s="416"/>
      <c r="AS113" s="416"/>
      <c r="AT113" s="417"/>
      <c r="AU113" s="415" t="e">
        <f>R113+Mês05!AU113</f>
        <v>#REF!</v>
      </c>
      <c r="AV113" s="416"/>
      <c r="AW113" s="416"/>
      <c r="AX113" s="416"/>
      <c r="AY113" s="416"/>
      <c r="AZ113" s="416"/>
      <c r="BA113" s="417"/>
      <c r="BB113" s="415" t="e">
        <f>Y113+Mês05!BB113</f>
        <v>#REF!</v>
      </c>
      <c r="BC113" s="416"/>
      <c r="BD113" s="416"/>
      <c r="BE113" s="416"/>
      <c r="BF113" s="416"/>
      <c r="BG113" s="416"/>
      <c r="BH113" s="417"/>
      <c r="BI113" s="415" t="e">
        <f>AF113+Mês05!BI113</f>
        <v>#REF!</v>
      </c>
      <c r="BJ113" s="416"/>
      <c r="BK113" s="416"/>
      <c r="BL113" s="416"/>
      <c r="BM113" s="416"/>
      <c r="BN113" s="416"/>
      <c r="BO113" s="416"/>
      <c r="BP113" s="460"/>
    </row>
    <row r="114" spans="1:68" ht="14.25" x14ac:dyDescent="0.2">
      <c r="A114" s="11"/>
      <c r="B114" s="420" t="e">
        <f t="shared" si="8"/>
        <v>#REF!</v>
      </c>
      <c r="C114" s="421"/>
      <c r="D114" s="422"/>
      <c r="E114" s="424" t="e">
        <f t="shared" si="13"/>
        <v>#REF!</v>
      </c>
      <c r="F114" s="425"/>
      <c r="G114" s="425"/>
      <c r="H114" s="425"/>
      <c r="I114" s="425"/>
      <c r="J114" s="426"/>
      <c r="K114" s="415" t="e">
        <f>IF($AT$77=0,0,IF(AC41=0,AF114*AT$79/(AT$77-AT$82),0))</f>
        <v>#REF!</v>
      </c>
      <c r="L114" s="416"/>
      <c r="M114" s="416"/>
      <c r="N114" s="416"/>
      <c r="O114" s="416"/>
      <c r="P114" s="416"/>
      <c r="Q114" s="417"/>
      <c r="R114" s="415" t="e">
        <f>IF($AT$77=0,0,IF(AC41=0,AF114*AT$81/(AT$77-AT$82),0))</f>
        <v>#REF!</v>
      </c>
      <c r="S114" s="416"/>
      <c r="T114" s="416"/>
      <c r="U114" s="416"/>
      <c r="V114" s="416"/>
      <c r="W114" s="416"/>
      <c r="X114" s="417"/>
      <c r="Y114" s="415" t="e">
        <f>IF(AC41=1,AF114,0)</f>
        <v>#REF!</v>
      </c>
      <c r="Z114" s="416"/>
      <c r="AA114" s="416"/>
      <c r="AB114" s="416"/>
      <c r="AC114" s="416"/>
      <c r="AD114" s="416"/>
      <c r="AE114" s="417"/>
      <c r="AF114" s="415" t="e">
        <f t="shared" si="1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K114+Mês05!AN114</f>
        <v>#REF!</v>
      </c>
      <c r="AO114" s="416"/>
      <c r="AP114" s="416"/>
      <c r="AQ114" s="416"/>
      <c r="AR114" s="416"/>
      <c r="AS114" s="416"/>
      <c r="AT114" s="417"/>
      <c r="AU114" s="415" t="e">
        <f>R114+Mês05!AU114</f>
        <v>#REF!</v>
      </c>
      <c r="AV114" s="416"/>
      <c r="AW114" s="416"/>
      <c r="AX114" s="416"/>
      <c r="AY114" s="416"/>
      <c r="AZ114" s="416"/>
      <c r="BA114" s="417"/>
      <c r="BB114" s="415" t="e">
        <f>Y114+Mês05!BB114</f>
        <v>#REF!</v>
      </c>
      <c r="BC114" s="416"/>
      <c r="BD114" s="416"/>
      <c r="BE114" s="416"/>
      <c r="BF114" s="416"/>
      <c r="BG114" s="416"/>
      <c r="BH114" s="417"/>
      <c r="BI114" s="415" t="e">
        <f>AF114+Mês05!BI114</f>
        <v>#REF!</v>
      </c>
      <c r="BJ114" s="416"/>
      <c r="BK114" s="416"/>
      <c r="BL114" s="416"/>
      <c r="BM114" s="416"/>
      <c r="BN114" s="416"/>
      <c r="BO114" s="416"/>
      <c r="BP114" s="460"/>
    </row>
    <row r="115" spans="1:68" ht="14.25" x14ac:dyDescent="0.2">
      <c r="A115" s="11"/>
      <c r="B115" s="420" t="e">
        <f t="shared" si="8"/>
        <v>#REF!</v>
      </c>
      <c r="C115" s="421"/>
      <c r="D115" s="422"/>
      <c r="E115" s="424" t="e">
        <f t="shared" si="13"/>
        <v>#REF!</v>
      </c>
      <c r="F115" s="425"/>
      <c r="G115" s="425"/>
      <c r="H115" s="425"/>
      <c r="I115" s="425"/>
      <c r="J115" s="426"/>
      <c r="K115" s="415" t="e">
        <f>IF($AT$77=0,0,IF(AC42=0,AF115*AT$79/(AT$77-AT$82),0))</f>
        <v>#REF!</v>
      </c>
      <c r="L115" s="416"/>
      <c r="M115" s="416"/>
      <c r="N115" s="416"/>
      <c r="O115" s="416"/>
      <c r="P115" s="416"/>
      <c r="Q115" s="417"/>
      <c r="R115" s="415" t="e">
        <f>IF($AT$77=0,0,IF(AC42=0,AF115*AT$81/(AT$77-AT$82),0))</f>
        <v>#REF!</v>
      </c>
      <c r="S115" s="416"/>
      <c r="T115" s="416"/>
      <c r="U115" s="416"/>
      <c r="V115" s="416"/>
      <c r="W115" s="416"/>
      <c r="X115" s="417"/>
      <c r="Y115" s="415" t="e">
        <f>IF(AC42=1,AF115,0)</f>
        <v>#REF!</v>
      </c>
      <c r="Z115" s="416"/>
      <c r="AA115" s="416"/>
      <c r="AB115" s="416"/>
      <c r="AC115" s="416"/>
      <c r="AD115" s="416"/>
      <c r="AE115" s="417"/>
      <c r="AF115" s="415" t="e">
        <f t="shared" si="1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K115+Mês05!AN115</f>
        <v>#REF!</v>
      </c>
      <c r="AO115" s="416"/>
      <c r="AP115" s="416"/>
      <c r="AQ115" s="416"/>
      <c r="AR115" s="416"/>
      <c r="AS115" s="416"/>
      <c r="AT115" s="417"/>
      <c r="AU115" s="415" t="e">
        <f>R115+Mês05!AU115</f>
        <v>#REF!</v>
      </c>
      <c r="AV115" s="416"/>
      <c r="AW115" s="416"/>
      <c r="AX115" s="416"/>
      <c r="AY115" s="416"/>
      <c r="AZ115" s="416"/>
      <c r="BA115" s="417"/>
      <c r="BB115" s="415" t="e">
        <f>Y115+Mês05!BB115</f>
        <v>#REF!</v>
      </c>
      <c r="BC115" s="416"/>
      <c r="BD115" s="416"/>
      <c r="BE115" s="416"/>
      <c r="BF115" s="416"/>
      <c r="BG115" s="416"/>
      <c r="BH115" s="417"/>
      <c r="BI115" s="415" t="e">
        <f>AF115+Mês05!BI115</f>
        <v>#REF!</v>
      </c>
      <c r="BJ115" s="416"/>
      <c r="BK115" s="416"/>
      <c r="BL115" s="416"/>
      <c r="BM115" s="416"/>
      <c r="BN115" s="416"/>
      <c r="BO115" s="416"/>
      <c r="BP115" s="460"/>
    </row>
    <row r="116" spans="1:68" ht="14.25" x14ac:dyDescent="0.2">
      <c r="A116" s="11"/>
      <c r="B116" s="420" t="e">
        <f t="shared" si="8"/>
        <v>#REF!</v>
      </c>
      <c r="C116" s="421"/>
      <c r="D116" s="422"/>
      <c r="E116" s="424" t="e">
        <f t="shared" si="13"/>
        <v>#REF!</v>
      </c>
      <c r="F116" s="425"/>
      <c r="G116" s="425"/>
      <c r="H116" s="425"/>
      <c r="I116" s="425"/>
      <c r="J116" s="426"/>
      <c r="K116" s="415" t="e">
        <f>IF($AT$77=0,0,IF(AC43=0,AF116*AT$79/(AT$77-AT$82),0))</f>
        <v>#REF!</v>
      </c>
      <c r="L116" s="416"/>
      <c r="M116" s="416"/>
      <c r="N116" s="416"/>
      <c r="O116" s="416"/>
      <c r="P116" s="416"/>
      <c r="Q116" s="417"/>
      <c r="R116" s="415" t="e">
        <f>IF($AT$77=0,0,IF(AC43=0,AF116*AT$81/(AT$77-AT$82),0))</f>
        <v>#REF!</v>
      </c>
      <c r="S116" s="416"/>
      <c r="T116" s="416"/>
      <c r="U116" s="416"/>
      <c r="V116" s="416"/>
      <c r="W116" s="416"/>
      <c r="X116" s="417"/>
      <c r="Y116" s="415" t="e">
        <f>IF(AC43=1,AF116,0)</f>
        <v>#REF!</v>
      </c>
      <c r="Z116" s="416"/>
      <c r="AA116" s="416"/>
      <c r="AB116" s="416"/>
      <c r="AC116" s="416"/>
      <c r="AD116" s="416"/>
      <c r="AE116" s="417"/>
      <c r="AF116" s="415" t="e">
        <f t="shared" si="1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K116+Mês05!AN116</f>
        <v>#REF!</v>
      </c>
      <c r="AO116" s="416"/>
      <c r="AP116" s="416"/>
      <c r="AQ116" s="416"/>
      <c r="AR116" s="416"/>
      <c r="AS116" s="416"/>
      <c r="AT116" s="417"/>
      <c r="AU116" s="415" t="e">
        <f>R116+Mês05!AU116</f>
        <v>#REF!</v>
      </c>
      <c r="AV116" s="416"/>
      <c r="AW116" s="416"/>
      <c r="AX116" s="416"/>
      <c r="AY116" s="416"/>
      <c r="AZ116" s="416"/>
      <c r="BA116" s="417"/>
      <c r="BB116" s="415" t="e">
        <f>Y116+Mês05!BB116</f>
        <v>#REF!</v>
      </c>
      <c r="BC116" s="416"/>
      <c r="BD116" s="416"/>
      <c r="BE116" s="416"/>
      <c r="BF116" s="416"/>
      <c r="BG116" s="416"/>
      <c r="BH116" s="417"/>
      <c r="BI116" s="415" t="e">
        <f>AF116+Mês05!BI116</f>
        <v>#REF!</v>
      </c>
      <c r="BJ116" s="416"/>
      <c r="BK116" s="416"/>
      <c r="BL116" s="416"/>
      <c r="BM116" s="416"/>
      <c r="BN116" s="416"/>
      <c r="BO116" s="416"/>
      <c r="BP116" s="460"/>
    </row>
    <row r="117" spans="1:68" ht="14.25" x14ac:dyDescent="0.2">
      <c r="A117" s="11"/>
      <c r="B117" s="420" t="e">
        <f t="shared" si="8"/>
        <v>#REF!</v>
      </c>
      <c r="C117" s="421"/>
      <c r="D117" s="422"/>
      <c r="E117" s="424" t="e">
        <f t="shared" si="13"/>
        <v>#REF!</v>
      </c>
      <c r="F117" s="425"/>
      <c r="G117" s="425"/>
      <c r="H117" s="425"/>
      <c r="I117" s="425"/>
      <c r="J117" s="426"/>
      <c r="K117" s="415" t="e">
        <f>IF($AT$77=0,0,IF(AC44=0,AF117*AT$79/(AT$77-AT$82),0))</f>
        <v>#REF!</v>
      </c>
      <c r="L117" s="416"/>
      <c r="M117" s="416"/>
      <c r="N117" s="416"/>
      <c r="O117" s="416"/>
      <c r="P117" s="416"/>
      <c r="Q117" s="417"/>
      <c r="R117" s="415" t="e">
        <f>IF($AT$77=0,0,IF(AC44=0,AF117*AT$81/(AT$77-AT$82),0))</f>
        <v>#REF!</v>
      </c>
      <c r="S117" s="416"/>
      <c r="T117" s="416"/>
      <c r="U117" s="416"/>
      <c r="V117" s="416"/>
      <c r="W117" s="416"/>
      <c r="X117" s="417"/>
      <c r="Y117" s="415" t="e">
        <f>IF(AC44=1,AF117,0)</f>
        <v>#REF!</v>
      </c>
      <c r="Z117" s="416"/>
      <c r="AA117" s="416"/>
      <c r="AB117" s="416"/>
      <c r="AC117" s="416"/>
      <c r="AD117" s="416"/>
      <c r="AE117" s="417"/>
      <c r="AF117" s="415" t="e">
        <f t="shared" si="1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K117+Mês05!AN117</f>
        <v>#REF!</v>
      </c>
      <c r="AO117" s="416"/>
      <c r="AP117" s="416"/>
      <c r="AQ117" s="416"/>
      <c r="AR117" s="416"/>
      <c r="AS117" s="416"/>
      <c r="AT117" s="417"/>
      <c r="AU117" s="415" t="e">
        <f>R117+Mês05!AU117</f>
        <v>#REF!</v>
      </c>
      <c r="AV117" s="416"/>
      <c r="AW117" s="416"/>
      <c r="AX117" s="416"/>
      <c r="AY117" s="416"/>
      <c r="AZ117" s="416"/>
      <c r="BA117" s="417"/>
      <c r="BB117" s="415" t="e">
        <f>Y117+Mês05!BB117</f>
        <v>#REF!</v>
      </c>
      <c r="BC117" s="416"/>
      <c r="BD117" s="416"/>
      <c r="BE117" s="416"/>
      <c r="BF117" s="416"/>
      <c r="BG117" s="416"/>
      <c r="BH117" s="417"/>
      <c r="BI117" s="415" t="e">
        <f>AF117+Mês05!BI117</f>
        <v>#REF!</v>
      </c>
      <c r="BJ117" s="416"/>
      <c r="BK117" s="416"/>
      <c r="BL117" s="416"/>
      <c r="BM117" s="416"/>
      <c r="BN117" s="416"/>
      <c r="BO117" s="416"/>
      <c r="BP117" s="460"/>
    </row>
    <row r="118" spans="1:68" ht="14.25" x14ac:dyDescent="0.2">
      <c r="A118" s="11"/>
      <c r="B118" s="420" t="e">
        <f t="shared" si="8"/>
        <v>#REF!</v>
      </c>
      <c r="C118" s="421"/>
      <c r="D118" s="422"/>
      <c r="E118" s="424" t="e">
        <f t="shared" ref="E118:E124" si="14">AE45</f>
        <v>#REF!</v>
      </c>
      <c r="F118" s="425"/>
      <c r="G118" s="425"/>
      <c r="H118" s="425"/>
      <c r="I118" s="425"/>
      <c r="J118" s="426"/>
      <c r="K118" s="415" t="e">
        <f t="shared" ref="K118:K124" si="15"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 t="shared" ref="R118:R124" si="16">IF($AT$77=0,0,IF(AC45=0,AF118*AT$81/(AT$77-AT$82),0))</f>
        <v>#REF!</v>
      </c>
      <c r="S118" s="416"/>
      <c r="T118" s="416"/>
      <c r="U118" s="416"/>
      <c r="V118" s="416"/>
      <c r="W118" s="416"/>
      <c r="X118" s="417"/>
      <c r="Y118" s="415" t="e">
        <f t="shared" ref="Y118:Y124" si="17">IF(AC45=1,AF118,0)</f>
        <v>#REF!</v>
      </c>
      <c r="Z118" s="416"/>
      <c r="AA118" s="416"/>
      <c r="AB118" s="416"/>
      <c r="AC118" s="416"/>
      <c r="AD118" s="416"/>
      <c r="AE118" s="417"/>
      <c r="AF118" s="415" t="e">
        <f t="shared" ref="AF118:AF140" si="18">E118*AS45/100</f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K118+Mês05!AN118</f>
        <v>#REF!</v>
      </c>
      <c r="AO118" s="416"/>
      <c r="AP118" s="416"/>
      <c r="AQ118" s="416"/>
      <c r="AR118" s="416"/>
      <c r="AS118" s="416"/>
      <c r="AT118" s="417"/>
      <c r="AU118" s="415" t="e">
        <f>R118+Mês05!AU118</f>
        <v>#REF!</v>
      </c>
      <c r="AV118" s="416"/>
      <c r="AW118" s="416"/>
      <c r="AX118" s="416"/>
      <c r="AY118" s="416"/>
      <c r="AZ118" s="416"/>
      <c r="BA118" s="417"/>
      <c r="BB118" s="415" t="e">
        <f>Y118+Mês05!BB118</f>
        <v>#REF!</v>
      </c>
      <c r="BC118" s="416"/>
      <c r="BD118" s="416"/>
      <c r="BE118" s="416"/>
      <c r="BF118" s="416"/>
      <c r="BG118" s="416"/>
      <c r="BH118" s="417"/>
      <c r="BI118" s="415" t="e">
        <f>AF118+Mês05!BI118</f>
        <v>#REF!</v>
      </c>
      <c r="BJ118" s="416"/>
      <c r="BK118" s="416"/>
      <c r="BL118" s="416"/>
      <c r="BM118" s="416"/>
      <c r="BN118" s="416"/>
      <c r="BO118" s="416"/>
      <c r="BP118" s="460"/>
    </row>
    <row r="119" spans="1:68" ht="14.25" x14ac:dyDescent="0.2">
      <c r="A119" s="11"/>
      <c r="B119" s="420" t="e">
        <f t="shared" si="8"/>
        <v>#REF!</v>
      </c>
      <c r="C119" s="421"/>
      <c r="D119" s="422"/>
      <c r="E119" s="424" t="e">
        <f t="shared" si="14"/>
        <v>#REF!</v>
      </c>
      <c r="F119" s="425"/>
      <c r="G119" s="425"/>
      <c r="H119" s="425"/>
      <c r="I119" s="425"/>
      <c r="J119" s="426"/>
      <c r="K119" s="415" t="e">
        <f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>IF($AT$77=0,0,IF(AC46=0,AF119*AT$81/(AT$77-AT$82),0))</f>
        <v>#REF!</v>
      </c>
      <c r="S119" s="416"/>
      <c r="T119" s="416"/>
      <c r="U119" s="416"/>
      <c r="V119" s="416"/>
      <c r="W119" s="416"/>
      <c r="X119" s="417"/>
      <c r="Y119" s="415" t="e">
        <f>IF(AC46=1,AF119,0)</f>
        <v>#REF!</v>
      </c>
      <c r="Z119" s="416"/>
      <c r="AA119" s="416"/>
      <c r="AB119" s="416"/>
      <c r="AC119" s="416"/>
      <c r="AD119" s="416"/>
      <c r="AE119" s="417"/>
      <c r="AF119" s="415" t="e">
        <f t="shared" si="18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K119+Mês05!AN119</f>
        <v>#REF!</v>
      </c>
      <c r="AO119" s="416"/>
      <c r="AP119" s="416"/>
      <c r="AQ119" s="416"/>
      <c r="AR119" s="416"/>
      <c r="AS119" s="416"/>
      <c r="AT119" s="417"/>
      <c r="AU119" s="415" t="e">
        <f>R119+Mês05!AU119</f>
        <v>#REF!</v>
      </c>
      <c r="AV119" s="416"/>
      <c r="AW119" s="416"/>
      <c r="AX119" s="416"/>
      <c r="AY119" s="416"/>
      <c r="AZ119" s="416"/>
      <c r="BA119" s="417"/>
      <c r="BB119" s="415" t="e">
        <f>Y119+Mês05!BB119</f>
        <v>#REF!</v>
      </c>
      <c r="BC119" s="416"/>
      <c r="BD119" s="416"/>
      <c r="BE119" s="416"/>
      <c r="BF119" s="416"/>
      <c r="BG119" s="416"/>
      <c r="BH119" s="417"/>
      <c r="BI119" s="415" t="e">
        <f>AF119+Mês05!BI119</f>
        <v>#REF!</v>
      </c>
      <c r="BJ119" s="416"/>
      <c r="BK119" s="416"/>
      <c r="BL119" s="416"/>
      <c r="BM119" s="416"/>
      <c r="BN119" s="416"/>
      <c r="BO119" s="416"/>
      <c r="BP119" s="460"/>
    </row>
    <row r="120" spans="1:68" ht="14.25" x14ac:dyDescent="0.2">
      <c r="A120" s="11"/>
      <c r="B120" s="420" t="e">
        <f t="shared" si="8"/>
        <v>#REF!</v>
      </c>
      <c r="C120" s="421"/>
      <c r="D120" s="422"/>
      <c r="E120" s="424" t="e">
        <f t="shared" si="14"/>
        <v>#REF!</v>
      </c>
      <c r="F120" s="425"/>
      <c r="G120" s="425"/>
      <c r="H120" s="425"/>
      <c r="I120" s="425"/>
      <c r="J120" s="426"/>
      <c r="K120" s="415" t="e">
        <f t="shared" si="15"/>
        <v>#REF!</v>
      </c>
      <c r="L120" s="416"/>
      <c r="M120" s="416"/>
      <c r="N120" s="416"/>
      <c r="O120" s="416"/>
      <c r="P120" s="416"/>
      <c r="Q120" s="417"/>
      <c r="R120" s="415" t="e">
        <f t="shared" si="16"/>
        <v>#REF!</v>
      </c>
      <c r="S120" s="416"/>
      <c r="T120" s="416"/>
      <c r="U120" s="416"/>
      <c r="V120" s="416"/>
      <c r="W120" s="416"/>
      <c r="X120" s="417"/>
      <c r="Y120" s="415" t="e">
        <f t="shared" si="17"/>
        <v>#REF!</v>
      </c>
      <c r="Z120" s="416"/>
      <c r="AA120" s="416"/>
      <c r="AB120" s="416"/>
      <c r="AC120" s="416"/>
      <c r="AD120" s="416"/>
      <c r="AE120" s="417"/>
      <c r="AF120" s="415" t="e">
        <f t="shared" si="18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K120+Mês05!AN120</f>
        <v>#REF!</v>
      </c>
      <c r="AO120" s="416"/>
      <c r="AP120" s="416"/>
      <c r="AQ120" s="416"/>
      <c r="AR120" s="416"/>
      <c r="AS120" s="416"/>
      <c r="AT120" s="417"/>
      <c r="AU120" s="415" t="e">
        <f>R120+Mês05!AU120</f>
        <v>#REF!</v>
      </c>
      <c r="AV120" s="416"/>
      <c r="AW120" s="416"/>
      <c r="AX120" s="416"/>
      <c r="AY120" s="416"/>
      <c r="AZ120" s="416"/>
      <c r="BA120" s="417"/>
      <c r="BB120" s="415" t="e">
        <f>Y120+Mês05!BB120</f>
        <v>#REF!</v>
      </c>
      <c r="BC120" s="416"/>
      <c r="BD120" s="416"/>
      <c r="BE120" s="416"/>
      <c r="BF120" s="416"/>
      <c r="BG120" s="416"/>
      <c r="BH120" s="417"/>
      <c r="BI120" s="415" t="e">
        <f>AF120+Mês05!BI120</f>
        <v>#REF!</v>
      </c>
      <c r="BJ120" s="416"/>
      <c r="BK120" s="416"/>
      <c r="BL120" s="416"/>
      <c r="BM120" s="416"/>
      <c r="BN120" s="416"/>
      <c r="BO120" s="416"/>
      <c r="BP120" s="460"/>
    </row>
    <row r="121" spans="1:68" ht="14.25" x14ac:dyDescent="0.2">
      <c r="A121" s="11"/>
      <c r="B121" s="420" t="e">
        <f t="shared" si="8"/>
        <v>#REF!</v>
      </c>
      <c r="C121" s="421"/>
      <c r="D121" s="422"/>
      <c r="E121" s="424" t="e">
        <f t="shared" si="14"/>
        <v>#REF!</v>
      </c>
      <c r="F121" s="425"/>
      <c r="G121" s="425"/>
      <c r="H121" s="425"/>
      <c r="I121" s="425"/>
      <c r="J121" s="426"/>
      <c r="K121" s="415" t="e">
        <f t="shared" si="15"/>
        <v>#REF!</v>
      </c>
      <c r="L121" s="416"/>
      <c r="M121" s="416"/>
      <c r="N121" s="416"/>
      <c r="O121" s="416"/>
      <c r="P121" s="416"/>
      <c r="Q121" s="417"/>
      <c r="R121" s="415" t="e">
        <f t="shared" si="16"/>
        <v>#REF!</v>
      </c>
      <c r="S121" s="416"/>
      <c r="T121" s="416"/>
      <c r="U121" s="416"/>
      <c r="V121" s="416"/>
      <c r="W121" s="416"/>
      <c r="X121" s="417"/>
      <c r="Y121" s="415" t="e">
        <f t="shared" si="17"/>
        <v>#REF!</v>
      </c>
      <c r="Z121" s="416"/>
      <c r="AA121" s="416"/>
      <c r="AB121" s="416"/>
      <c r="AC121" s="416"/>
      <c r="AD121" s="416"/>
      <c r="AE121" s="417"/>
      <c r="AF121" s="415" t="e">
        <f t="shared" si="18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K121+Mês05!AN121</f>
        <v>#REF!</v>
      </c>
      <c r="AO121" s="416"/>
      <c r="AP121" s="416"/>
      <c r="AQ121" s="416"/>
      <c r="AR121" s="416"/>
      <c r="AS121" s="416"/>
      <c r="AT121" s="417"/>
      <c r="AU121" s="415" t="e">
        <f>R121+Mês05!AU121</f>
        <v>#REF!</v>
      </c>
      <c r="AV121" s="416"/>
      <c r="AW121" s="416"/>
      <c r="AX121" s="416"/>
      <c r="AY121" s="416"/>
      <c r="AZ121" s="416"/>
      <c r="BA121" s="417"/>
      <c r="BB121" s="415" t="e">
        <f>Y121+Mês05!BB121</f>
        <v>#REF!</v>
      </c>
      <c r="BC121" s="416"/>
      <c r="BD121" s="416"/>
      <c r="BE121" s="416"/>
      <c r="BF121" s="416"/>
      <c r="BG121" s="416"/>
      <c r="BH121" s="417"/>
      <c r="BI121" s="415" t="e">
        <f>AF121+Mês05!BI121</f>
        <v>#REF!</v>
      </c>
      <c r="BJ121" s="416"/>
      <c r="BK121" s="416"/>
      <c r="BL121" s="416"/>
      <c r="BM121" s="416"/>
      <c r="BN121" s="416"/>
      <c r="BO121" s="416"/>
      <c r="BP121" s="460"/>
    </row>
    <row r="122" spans="1:68" ht="14.25" x14ac:dyDescent="0.2">
      <c r="A122" s="11"/>
      <c r="B122" s="420" t="e">
        <f t="shared" si="8"/>
        <v>#REF!</v>
      </c>
      <c r="C122" s="421"/>
      <c r="D122" s="422"/>
      <c r="E122" s="424" t="e">
        <f t="shared" si="14"/>
        <v>#REF!</v>
      </c>
      <c r="F122" s="425"/>
      <c r="G122" s="425"/>
      <c r="H122" s="425"/>
      <c r="I122" s="425"/>
      <c r="J122" s="426"/>
      <c r="K122" s="415" t="e">
        <f t="shared" si="15"/>
        <v>#REF!</v>
      </c>
      <c r="L122" s="416"/>
      <c r="M122" s="416"/>
      <c r="N122" s="416"/>
      <c r="O122" s="416"/>
      <c r="P122" s="416"/>
      <c r="Q122" s="417"/>
      <c r="R122" s="415" t="e">
        <f t="shared" si="16"/>
        <v>#REF!</v>
      </c>
      <c r="S122" s="416"/>
      <c r="T122" s="416"/>
      <c r="U122" s="416"/>
      <c r="V122" s="416"/>
      <c r="W122" s="416"/>
      <c r="X122" s="417"/>
      <c r="Y122" s="415" t="e">
        <f t="shared" si="17"/>
        <v>#REF!</v>
      </c>
      <c r="Z122" s="416"/>
      <c r="AA122" s="416"/>
      <c r="AB122" s="416"/>
      <c r="AC122" s="416"/>
      <c r="AD122" s="416"/>
      <c r="AE122" s="417"/>
      <c r="AF122" s="415" t="e">
        <f t="shared" si="18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K122+Mês05!AN122</f>
        <v>#REF!</v>
      </c>
      <c r="AO122" s="416"/>
      <c r="AP122" s="416"/>
      <c r="AQ122" s="416"/>
      <c r="AR122" s="416"/>
      <c r="AS122" s="416"/>
      <c r="AT122" s="417"/>
      <c r="AU122" s="415" t="e">
        <f>R122+Mês05!AU122</f>
        <v>#REF!</v>
      </c>
      <c r="AV122" s="416"/>
      <c r="AW122" s="416"/>
      <c r="AX122" s="416"/>
      <c r="AY122" s="416"/>
      <c r="AZ122" s="416"/>
      <c r="BA122" s="417"/>
      <c r="BB122" s="415" t="e">
        <f>Y122+Mês05!BB122</f>
        <v>#REF!</v>
      </c>
      <c r="BC122" s="416"/>
      <c r="BD122" s="416"/>
      <c r="BE122" s="416"/>
      <c r="BF122" s="416"/>
      <c r="BG122" s="416"/>
      <c r="BH122" s="417"/>
      <c r="BI122" s="415" t="e">
        <f>AF122+Mês05!BI122</f>
        <v>#REF!</v>
      </c>
      <c r="BJ122" s="416"/>
      <c r="BK122" s="416"/>
      <c r="BL122" s="416"/>
      <c r="BM122" s="416"/>
      <c r="BN122" s="416"/>
      <c r="BO122" s="416"/>
      <c r="BP122" s="460"/>
    </row>
    <row r="123" spans="1:68" ht="14.25" x14ac:dyDescent="0.2">
      <c r="A123" s="11"/>
      <c r="B123" s="420" t="e">
        <f t="shared" si="8"/>
        <v>#REF!</v>
      </c>
      <c r="C123" s="421"/>
      <c r="D123" s="422"/>
      <c r="E123" s="424" t="e">
        <f t="shared" si="14"/>
        <v>#REF!</v>
      </c>
      <c r="F123" s="425"/>
      <c r="G123" s="425"/>
      <c r="H123" s="425"/>
      <c r="I123" s="425"/>
      <c r="J123" s="426"/>
      <c r="K123" s="415" t="e">
        <f>IF($AT$77=0,0,IF(AC50=0,AF123*AT$79/(AT$77-AT$82),0))</f>
        <v>#REF!</v>
      </c>
      <c r="L123" s="416"/>
      <c r="M123" s="416"/>
      <c r="N123" s="416"/>
      <c r="O123" s="416"/>
      <c r="P123" s="416"/>
      <c r="Q123" s="417"/>
      <c r="R123" s="415" t="e">
        <f>IF($AT$77=0,0,IF(AC50=0,AF123*AT$81/(AT$77-AT$82),0))</f>
        <v>#REF!</v>
      </c>
      <c r="S123" s="416"/>
      <c r="T123" s="416"/>
      <c r="U123" s="416"/>
      <c r="V123" s="416"/>
      <c r="W123" s="416"/>
      <c r="X123" s="417"/>
      <c r="Y123" s="415" t="e">
        <f>IF(AC50=1,AF123,0)</f>
        <v>#REF!</v>
      </c>
      <c r="Z123" s="416"/>
      <c r="AA123" s="416"/>
      <c r="AB123" s="416"/>
      <c r="AC123" s="416"/>
      <c r="AD123" s="416"/>
      <c r="AE123" s="417"/>
      <c r="AF123" s="409" t="e">
        <f t="shared" si="18"/>
        <v>#REF!</v>
      </c>
      <c r="AG123" s="412"/>
      <c r="AH123" s="412"/>
      <c r="AI123" s="412"/>
      <c r="AJ123" s="412"/>
      <c r="AK123" s="412"/>
      <c r="AL123" s="412"/>
      <c r="AM123" s="413"/>
      <c r="AN123" s="415" t="e">
        <f>K123+Mês05!AN123</f>
        <v>#REF!</v>
      </c>
      <c r="AO123" s="416"/>
      <c r="AP123" s="416"/>
      <c r="AQ123" s="416"/>
      <c r="AR123" s="416"/>
      <c r="AS123" s="416"/>
      <c r="AT123" s="417"/>
      <c r="AU123" s="415" t="e">
        <f>R123+Mês05!AU123</f>
        <v>#REF!</v>
      </c>
      <c r="AV123" s="416"/>
      <c r="AW123" s="416"/>
      <c r="AX123" s="416"/>
      <c r="AY123" s="416"/>
      <c r="AZ123" s="416"/>
      <c r="BA123" s="417"/>
      <c r="BB123" s="415" t="e">
        <f>Y123+Mês05!BB123</f>
        <v>#REF!</v>
      </c>
      <c r="BC123" s="416"/>
      <c r="BD123" s="416"/>
      <c r="BE123" s="416"/>
      <c r="BF123" s="416"/>
      <c r="BG123" s="416"/>
      <c r="BH123" s="417"/>
      <c r="BI123" s="415" t="e">
        <f>AF123+Mês05!BI123</f>
        <v>#REF!</v>
      </c>
      <c r="BJ123" s="416"/>
      <c r="BK123" s="416"/>
      <c r="BL123" s="416"/>
      <c r="BM123" s="416"/>
      <c r="BN123" s="416"/>
      <c r="BO123" s="416"/>
      <c r="BP123" s="460"/>
    </row>
    <row r="124" spans="1:68" ht="14.25" x14ac:dyDescent="0.2">
      <c r="A124" s="11"/>
      <c r="B124" s="420" t="e">
        <f t="shared" si="8"/>
        <v>#REF!</v>
      </c>
      <c r="C124" s="421"/>
      <c r="D124" s="422"/>
      <c r="E124" s="424" t="e">
        <f t="shared" si="14"/>
        <v>#REF!</v>
      </c>
      <c r="F124" s="425"/>
      <c r="G124" s="425"/>
      <c r="H124" s="425"/>
      <c r="I124" s="425"/>
      <c r="J124" s="426"/>
      <c r="K124" s="415" t="e">
        <f t="shared" si="15"/>
        <v>#REF!</v>
      </c>
      <c r="L124" s="416"/>
      <c r="M124" s="416"/>
      <c r="N124" s="416"/>
      <c r="O124" s="416"/>
      <c r="P124" s="416"/>
      <c r="Q124" s="417"/>
      <c r="R124" s="415" t="e">
        <f t="shared" si="16"/>
        <v>#REF!</v>
      </c>
      <c r="S124" s="416"/>
      <c r="T124" s="416"/>
      <c r="U124" s="416"/>
      <c r="V124" s="416"/>
      <c r="W124" s="416"/>
      <c r="X124" s="417"/>
      <c r="Y124" s="415" t="e">
        <f t="shared" si="17"/>
        <v>#REF!</v>
      </c>
      <c r="Z124" s="416"/>
      <c r="AA124" s="416"/>
      <c r="AB124" s="416"/>
      <c r="AC124" s="416"/>
      <c r="AD124" s="416"/>
      <c r="AE124" s="417"/>
      <c r="AF124" s="415" t="e">
        <f t="shared" si="18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K124+Mês05!AN124</f>
        <v>#REF!</v>
      </c>
      <c r="AO124" s="416"/>
      <c r="AP124" s="416"/>
      <c r="AQ124" s="416"/>
      <c r="AR124" s="416"/>
      <c r="AS124" s="416"/>
      <c r="AT124" s="417"/>
      <c r="AU124" s="415" t="e">
        <f>R124+Mês05!AU124</f>
        <v>#REF!</v>
      </c>
      <c r="AV124" s="416"/>
      <c r="AW124" s="416"/>
      <c r="AX124" s="416"/>
      <c r="AY124" s="416"/>
      <c r="AZ124" s="416"/>
      <c r="BA124" s="417"/>
      <c r="BB124" s="415" t="e">
        <f>Y124+Mês05!BB124</f>
        <v>#REF!</v>
      </c>
      <c r="BC124" s="416"/>
      <c r="BD124" s="416"/>
      <c r="BE124" s="416"/>
      <c r="BF124" s="416"/>
      <c r="BG124" s="416"/>
      <c r="BH124" s="417"/>
      <c r="BI124" s="415" t="e">
        <f>AF124+Mês05!BI124</f>
        <v>#REF!</v>
      </c>
      <c r="BJ124" s="416"/>
      <c r="BK124" s="416"/>
      <c r="BL124" s="416"/>
      <c r="BM124" s="416"/>
      <c r="BN124" s="416"/>
      <c r="BO124" s="416"/>
      <c r="BP124" s="460"/>
    </row>
    <row r="125" spans="1:68" ht="14.25" x14ac:dyDescent="0.2">
      <c r="A125" s="11"/>
      <c r="B125" s="420" t="e">
        <f t="shared" si="8"/>
        <v>#REF!</v>
      </c>
      <c r="C125" s="421"/>
      <c r="D125" s="422"/>
      <c r="E125" s="424" t="e">
        <f t="shared" ref="E125:E140" si="19">AE52</f>
        <v>#REF!</v>
      </c>
      <c r="F125" s="425"/>
      <c r="G125" s="425"/>
      <c r="H125" s="425"/>
      <c r="I125" s="425"/>
      <c r="J125" s="426"/>
      <c r="K125" s="415" t="e">
        <f t="shared" ref="K125:K140" si="20">IF($AT$77=0,0,IF(AC52=0,AF125*AT$79/(AT$77-AT$82),0))</f>
        <v>#REF!</v>
      </c>
      <c r="L125" s="416"/>
      <c r="M125" s="416"/>
      <c r="N125" s="416"/>
      <c r="O125" s="416"/>
      <c r="P125" s="416"/>
      <c r="Q125" s="417"/>
      <c r="R125" s="415" t="e">
        <f t="shared" ref="R125:R140" si="21">IF($AT$77=0,0,IF(AC52=0,AF125*AT$81/(AT$77-AT$82),0))</f>
        <v>#REF!</v>
      </c>
      <c r="S125" s="416"/>
      <c r="T125" s="416"/>
      <c r="U125" s="416"/>
      <c r="V125" s="416"/>
      <c r="W125" s="416"/>
      <c r="X125" s="417"/>
      <c r="Y125" s="415" t="e">
        <f t="shared" ref="Y125:Y140" si="22">IF(AC52=1,AF125,0)</f>
        <v>#REF!</v>
      </c>
      <c r="Z125" s="416"/>
      <c r="AA125" s="416"/>
      <c r="AB125" s="416"/>
      <c r="AC125" s="416"/>
      <c r="AD125" s="416"/>
      <c r="AE125" s="417"/>
      <c r="AF125" s="415" t="e">
        <f t="shared" si="18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K125+Mês05!AN125</f>
        <v>#REF!</v>
      </c>
      <c r="AO125" s="416"/>
      <c r="AP125" s="416"/>
      <c r="AQ125" s="416"/>
      <c r="AR125" s="416"/>
      <c r="AS125" s="416"/>
      <c r="AT125" s="417"/>
      <c r="AU125" s="415" t="e">
        <f>R125+Mês05!AU125</f>
        <v>#REF!</v>
      </c>
      <c r="AV125" s="416"/>
      <c r="AW125" s="416"/>
      <c r="AX125" s="416"/>
      <c r="AY125" s="416"/>
      <c r="AZ125" s="416"/>
      <c r="BA125" s="417"/>
      <c r="BB125" s="415" t="e">
        <f>Y125+Mês05!BB125</f>
        <v>#REF!</v>
      </c>
      <c r="BC125" s="416"/>
      <c r="BD125" s="416"/>
      <c r="BE125" s="416"/>
      <c r="BF125" s="416"/>
      <c r="BG125" s="416"/>
      <c r="BH125" s="417"/>
      <c r="BI125" s="415" t="e">
        <f>AF125+Mês05!BI125</f>
        <v>#REF!</v>
      </c>
      <c r="BJ125" s="416"/>
      <c r="BK125" s="416"/>
      <c r="BL125" s="416"/>
      <c r="BM125" s="416"/>
      <c r="BN125" s="416"/>
      <c r="BO125" s="416"/>
      <c r="BP125" s="460"/>
    </row>
    <row r="126" spans="1:68" ht="14.25" x14ac:dyDescent="0.2">
      <c r="A126" s="11"/>
      <c r="B126" s="420" t="e">
        <f t="shared" ref="B126:B140" si="23">B53</f>
        <v>#REF!</v>
      </c>
      <c r="C126" s="421"/>
      <c r="D126" s="422"/>
      <c r="E126" s="424" t="e">
        <f t="shared" si="19"/>
        <v>#REF!</v>
      </c>
      <c r="F126" s="425"/>
      <c r="G126" s="425"/>
      <c r="H126" s="425"/>
      <c r="I126" s="425"/>
      <c r="J126" s="426"/>
      <c r="K126" s="415" t="e">
        <f t="shared" si="20"/>
        <v>#REF!</v>
      </c>
      <c r="L126" s="416"/>
      <c r="M126" s="416"/>
      <c r="N126" s="416"/>
      <c r="O126" s="416"/>
      <c r="P126" s="416"/>
      <c r="Q126" s="417"/>
      <c r="R126" s="415" t="e">
        <f t="shared" si="21"/>
        <v>#REF!</v>
      </c>
      <c r="S126" s="416"/>
      <c r="T126" s="416"/>
      <c r="U126" s="416"/>
      <c r="V126" s="416"/>
      <c r="W126" s="416"/>
      <c r="X126" s="417"/>
      <c r="Y126" s="415" t="e">
        <f t="shared" si="22"/>
        <v>#REF!</v>
      </c>
      <c r="Z126" s="416"/>
      <c r="AA126" s="416"/>
      <c r="AB126" s="416"/>
      <c r="AC126" s="416"/>
      <c r="AD126" s="416"/>
      <c r="AE126" s="417"/>
      <c r="AF126" s="415" t="e">
        <f t="shared" si="18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K126+Mês05!AN126</f>
        <v>#REF!</v>
      </c>
      <c r="AO126" s="416"/>
      <c r="AP126" s="416"/>
      <c r="AQ126" s="416"/>
      <c r="AR126" s="416"/>
      <c r="AS126" s="416"/>
      <c r="AT126" s="417"/>
      <c r="AU126" s="415" t="e">
        <f>R126+Mês05!AU126</f>
        <v>#REF!</v>
      </c>
      <c r="AV126" s="416"/>
      <c r="AW126" s="416"/>
      <c r="AX126" s="416"/>
      <c r="AY126" s="416"/>
      <c r="AZ126" s="416"/>
      <c r="BA126" s="417"/>
      <c r="BB126" s="415" t="e">
        <f>Y126+Mês05!BB126</f>
        <v>#REF!</v>
      </c>
      <c r="BC126" s="416"/>
      <c r="BD126" s="416"/>
      <c r="BE126" s="416"/>
      <c r="BF126" s="416"/>
      <c r="BG126" s="416"/>
      <c r="BH126" s="417"/>
      <c r="BI126" s="415" t="e">
        <f>AF126+Mês05!BI126</f>
        <v>#REF!</v>
      </c>
      <c r="BJ126" s="416"/>
      <c r="BK126" s="416"/>
      <c r="BL126" s="416"/>
      <c r="BM126" s="416"/>
      <c r="BN126" s="416"/>
      <c r="BO126" s="416"/>
      <c r="BP126" s="460"/>
    </row>
    <row r="127" spans="1:68" ht="14.25" x14ac:dyDescent="0.2">
      <c r="A127" s="11"/>
      <c r="B127" s="420" t="e">
        <f t="shared" si="23"/>
        <v>#REF!</v>
      </c>
      <c r="C127" s="421"/>
      <c r="D127" s="422"/>
      <c r="E127" s="424" t="e">
        <f t="shared" si="19"/>
        <v>#REF!</v>
      </c>
      <c r="F127" s="425"/>
      <c r="G127" s="425"/>
      <c r="H127" s="425"/>
      <c r="I127" s="425"/>
      <c r="J127" s="426"/>
      <c r="K127" s="415" t="e">
        <f t="shared" si="20"/>
        <v>#REF!</v>
      </c>
      <c r="L127" s="416"/>
      <c r="M127" s="416"/>
      <c r="N127" s="416"/>
      <c r="O127" s="416"/>
      <c r="P127" s="416"/>
      <c r="Q127" s="417"/>
      <c r="R127" s="415" t="e">
        <f t="shared" si="21"/>
        <v>#REF!</v>
      </c>
      <c r="S127" s="416"/>
      <c r="T127" s="416"/>
      <c r="U127" s="416"/>
      <c r="V127" s="416"/>
      <c r="W127" s="416"/>
      <c r="X127" s="417"/>
      <c r="Y127" s="415" t="e">
        <f t="shared" si="22"/>
        <v>#REF!</v>
      </c>
      <c r="Z127" s="416"/>
      <c r="AA127" s="416"/>
      <c r="AB127" s="416"/>
      <c r="AC127" s="416"/>
      <c r="AD127" s="416"/>
      <c r="AE127" s="417"/>
      <c r="AF127" s="415" t="e">
        <f t="shared" si="18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K127+Mês05!AN127</f>
        <v>#REF!</v>
      </c>
      <c r="AO127" s="416"/>
      <c r="AP127" s="416"/>
      <c r="AQ127" s="416"/>
      <c r="AR127" s="416"/>
      <c r="AS127" s="416"/>
      <c r="AT127" s="417"/>
      <c r="AU127" s="415" t="e">
        <f>R127+Mês05!AU127</f>
        <v>#REF!</v>
      </c>
      <c r="AV127" s="416"/>
      <c r="AW127" s="416"/>
      <c r="AX127" s="416"/>
      <c r="AY127" s="416"/>
      <c r="AZ127" s="416"/>
      <c r="BA127" s="417"/>
      <c r="BB127" s="415" t="e">
        <f>Y127+Mês05!BB127</f>
        <v>#REF!</v>
      </c>
      <c r="BC127" s="416"/>
      <c r="BD127" s="416"/>
      <c r="BE127" s="416"/>
      <c r="BF127" s="416"/>
      <c r="BG127" s="416"/>
      <c r="BH127" s="417"/>
      <c r="BI127" s="415" t="e">
        <f>AF127+Mês05!BI127</f>
        <v>#REF!</v>
      </c>
      <c r="BJ127" s="416"/>
      <c r="BK127" s="416"/>
      <c r="BL127" s="416"/>
      <c r="BM127" s="416"/>
      <c r="BN127" s="416"/>
      <c r="BO127" s="416"/>
      <c r="BP127" s="460"/>
    </row>
    <row r="128" spans="1:68" ht="14.25" x14ac:dyDescent="0.2">
      <c r="A128" s="11"/>
      <c r="B128" s="420" t="e">
        <f t="shared" si="23"/>
        <v>#REF!</v>
      </c>
      <c r="C128" s="421"/>
      <c r="D128" s="422"/>
      <c r="E128" s="424" t="e">
        <f t="shared" si="19"/>
        <v>#REF!</v>
      </c>
      <c r="F128" s="425"/>
      <c r="G128" s="425"/>
      <c r="H128" s="425"/>
      <c r="I128" s="425"/>
      <c r="J128" s="426"/>
      <c r="K128" s="415" t="e">
        <f t="shared" si="20"/>
        <v>#REF!</v>
      </c>
      <c r="L128" s="416"/>
      <c r="M128" s="416"/>
      <c r="N128" s="416"/>
      <c r="O128" s="416"/>
      <c r="P128" s="416"/>
      <c r="Q128" s="417"/>
      <c r="R128" s="415" t="e">
        <f t="shared" si="21"/>
        <v>#REF!</v>
      </c>
      <c r="S128" s="416"/>
      <c r="T128" s="416"/>
      <c r="U128" s="416"/>
      <c r="V128" s="416"/>
      <c r="W128" s="416"/>
      <c r="X128" s="417"/>
      <c r="Y128" s="415" t="e">
        <f t="shared" si="22"/>
        <v>#REF!</v>
      </c>
      <c r="Z128" s="416"/>
      <c r="AA128" s="416"/>
      <c r="AB128" s="416"/>
      <c r="AC128" s="416"/>
      <c r="AD128" s="416"/>
      <c r="AE128" s="417"/>
      <c r="AF128" s="415" t="e">
        <f t="shared" si="18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K128+Mês05!AN128</f>
        <v>#REF!</v>
      </c>
      <c r="AO128" s="416"/>
      <c r="AP128" s="416"/>
      <c r="AQ128" s="416"/>
      <c r="AR128" s="416"/>
      <c r="AS128" s="416"/>
      <c r="AT128" s="417"/>
      <c r="AU128" s="415" t="e">
        <f>R128+Mês05!AU128</f>
        <v>#REF!</v>
      </c>
      <c r="AV128" s="416"/>
      <c r="AW128" s="416"/>
      <c r="AX128" s="416"/>
      <c r="AY128" s="416"/>
      <c r="AZ128" s="416"/>
      <c r="BA128" s="417"/>
      <c r="BB128" s="415" t="e">
        <f>Y128+Mês05!BB128</f>
        <v>#REF!</v>
      </c>
      <c r="BC128" s="416"/>
      <c r="BD128" s="416"/>
      <c r="BE128" s="416"/>
      <c r="BF128" s="416"/>
      <c r="BG128" s="416"/>
      <c r="BH128" s="417"/>
      <c r="BI128" s="415" t="e">
        <f>AF128+Mês05!BI128</f>
        <v>#REF!</v>
      </c>
      <c r="BJ128" s="416"/>
      <c r="BK128" s="416"/>
      <c r="BL128" s="416"/>
      <c r="BM128" s="416"/>
      <c r="BN128" s="416"/>
      <c r="BO128" s="416"/>
      <c r="BP128" s="460"/>
    </row>
    <row r="129" spans="1:68" ht="14.25" x14ac:dyDescent="0.2">
      <c r="A129" s="11"/>
      <c r="B129" s="420" t="e">
        <f t="shared" si="23"/>
        <v>#REF!</v>
      </c>
      <c r="C129" s="421"/>
      <c r="D129" s="422"/>
      <c r="E129" s="424" t="e">
        <f t="shared" si="19"/>
        <v>#REF!</v>
      </c>
      <c r="F129" s="425"/>
      <c r="G129" s="425"/>
      <c r="H129" s="425"/>
      <c r="I129" s="425"/>
      <c r="J129" s="426"/>
      <c r="K129" s="415" t="e">
        <f t="shared" si="20"/>
        <v>#REF!</v>
      </c>
      <c r="L129" s="416"/>
      <c r="M129" s="416"/>
      <c r="N129" s="416"/>
      <c r="O129" s="416"/>
      <c r="P129" s="416"/>
      <c r="Q129" s="417"/>
      <c r="R129" s="415" t="e">
        <f t="shared" si="21"/>
        <v>#REF!</v>
      </c>
      <c r="S129" s="416"/>
      <c r="T129" s="416"/>
      <c r="U129" s="416"/>
      <c r="V129" s="416"/>
      <c r="W129" s="416"/>
      <c r="X129" s="417"/>
      <c r="Y129" s="415" t="e">
        <f t="shared" si="22"/>
        <v>#REF!</v>
      </c>
      <c r="Z129" s="416"/>
      <c r="AA129" s="416"/>
      <c r="AB129" s="416"/>
      <c r="AC129" s="416"/>
      <c r="AD129" s="416"/>
      <c r="AE129" s="417"/>
      <c r="AF129" s="415" t="e">
        <f t="shared" si="18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K129+Mês05!AN129</f>
        <v>#REF!</v>
      </c>
      <c r="AO129" s="416"/>
      <c r="AP129" s="416"/>
      <c r="AQ129" s="416"/>
      <c r="AR129" s="416"/>
      <c r="AS129" s="416"/>
      <c r="AT129" s="417"/>
      <c r="AU129" s="415" t="e">
        <f>R129+Mês05!AU129</f>
        <v>#REF!</v>
      </c>
      <c r="AV129" s="416"/>
      <c r="AW129" s="416"/>
      <c r="AX129" s="416"/>
      <c r="AY129" s="416"/>
      <c r="AZ129" s="416"/>
      <c r="BA129" s="417"/>
      <c r="BB129" s="415" t="e">
        <f>Y129+Mês05!BB129</f>
        <v>#REF!</v>
      </c>
      <c r="BC129" s="416"/>
      <c r="BD129" s="416"/>
      <c r="BE129" s="416"/>
      <c r="BF129" s="416"/>
      <c r="BG129" s="416"/>
      <c r="BH129" s="417"/>
      <c r="BI129" s="415" t="e">
        <f>AF129+Mês05!BI129</f>
        <v>#REF!</v>
      </c>
      <c r="BJ129" s="416"/>
      <c r="BK129" s="416"/>
      <c r="BL129" s="416"/>
      <c r="BM129" s="416"/>
      <c r="BN129" s="416"/>
      <c r="BO129" s="416"/>
      <c r="BP129" s="460"/>
    </row>
    <row r="130" spans="1:68" ht="14.25" x14ac:dyDescent="0.2">
      <c r="A130" s="11"/>
      <c r="B130" s="420" t="e">
        <f t="shared" si="23"/>
        <v>#REF!</v>
      </c>
      <c r="C130" s="421"/>
      <c r="D130" s="422"/>
      <c r="E130" s="424" t="e">
        <f t="shared" si="19"/>
        <v>#REF!</v>
      </c>
      <c r="F130" s="425"/>
      <c r="G130" s="425"/>
      <c r="H130" s="425"/>
      <c r="I130" s="425"/>
      <c r="J130" s="426"/>
      <c r="K130" s="415" t="e">
        <f t="shared" si="20"/>
        <v>#REF!</v>
      </c>
      <c r="L130" s="416"/>
      <c r="M130" s="416"/>
      <c r="N130" s="416"/>
      <c r="O130" s="416"/>
      <c r="P130" s="416"/>
      <c r="Q130" s="417"/>
      <c r="R130" s="415" t="e">
        <f t="shared" si="21"/>
        <v>#REF!</v>
      </c>
      <c r="S130" s="416"/>
      <c r="T130" s="416"/>
      <c r="U130" s="416"/>
      <c r="V130" s="416"/>
      <c r="W130" s="416"/>
      <c r="X130" s="417"/>
      <c r="Y130" s="415" t="e">
        <f t="shared" si="22"/>
        <v>#REF!</v>
      </c>
      <c r="Z130" s="416"/>
      <c r="AA130" s="416"/>
      <c r="AB130" s="416"/>
      <c r="AC130" s="416"/>
      <c r="AD130" s="416"/>
      <c r="AE130" s="417"/>
      <c r="AF130" s="415" t="e">
        <f t="shared" si="18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K130+Mês05!AN130</f>
        <v>#REF!</v>
      </c>
      <c r="AO130" s="416"/>
      <c r="AP130" s="416"/>
      <c r="AQ130" s="416"/>
      <c r="AR130" s="416"/>
      <c r="AS130" s="416"/>
      <c r="AT130" s="417"/>
      <c r="AU130" s="415" t="e">
        <f>R130+Mês05!AU130</f>
        <v>#REF!</v>
      </c>
      <c r="AV130" s="416"/>
      <c r="AW130" s="416"/>
      <c r="AX130" s="416"/>
      <c r="AY130" s="416"/>
      <c r="AZ130" s="416"/>
      <c r="BA130" s="417"/>
      <c r="BB130" s="415" t="e">
        <f>Y130+Mês05!BB130</f>
        <v>#REF!</v>
      </c>
      <c r="BC130" s="416"/>
      <c r="BD130" s="416"/>
      <c r="BE130" s="416"/>
      <c r="BF130" s="416"/>
      <c r="BG130" s="416"/>
      <c r="BH130" s="417"/>
      <c r="BI130" s="415" t="e">
        <f>AF130+Mês05!BI130</f>
        <v>#REF!</v>
      </c>
      <c r="BJ130" s="416"/>
      <c r="BK130" s="416"/>
      <c r="BL130" s="416"/>
      <c r="BM130" s="416"/>
      <c r="BN130" s="416"/>
      <c r="BO130" s="416"/>
      <c r="BP130" s="460"/>
    </row>
    <row r="131" spans="1:68" ht="14.25" x14ac:dyDescent="0.2">
      <c r="A131" s="11"/>
      <c r="B131" s="420" t="e">
        <f t="shared" si="23"/>
        <v>#REF!</v>
      </c>
      <c r="C131" s="421"/>
      <c r="D131" s="422"/>
      <c r="E131" s="424" t="e">
        <f t="shared" si="19"/>
        <v>#REF!</v>
      </c>
      <c r="F131" s="425"/>
      <c r="G131" s="425"/>
      <c r="H131" s="425"/>
      <c r="I131" s="425"/>
      <c r="J131" s="426"/>
      <c r="K131" s="415" t="e">
        <f t="shared" si="20"/>
        <v>#REF!</v>
      </c>
      <c r="L131" s="416"/>
      <c r="M131" s="416"/>
      <c r="N131" s="416"/>
      <c r="O131" s="416"/>
      <c r="P131" s="416"/>
      <c r="Q131" s="417"/>
      <c r="R131" s="415" t="e">
        <f t="shared" si="21"/>
        <v>#REF!</v>
      </c>
      <c r="S131" s="416"/>
      <c r="T131" s="416"/>
      <c r="U131" s="416"/>
      <c r="V131" s="416"/>
      <c r="W131" s="416"/>
      <c r="X131" s="417"/>
      <c r="Y131" s="415" t="e">
        <f t="shared" si="22"/>
        <v>#REF!</v>
      </c>
      <c r="Z131" s="416"/>
      <c r="AA131" s="416"/>
      <c r="AB131" s="416"/>
      <c r="AC131" s="416"/>
      <c r="AD131" s="416"/>
      <c r="AE131" s="417"/>
      <c r="AF131" s="415" t="e">
        <f t="shared" si="18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K131+Mês05!AN131</f>
        <v>#REF!</v>
      </c>
      <c r="AO131" s="416"/>
      <c r="AP131" s="416"/>
      <c r="AQ131" s="416"/>
      <c r="AR131" s="416"/>
      <c r="AS131" s="416"/>
      <c r="AT131" s="417"/>
      <c r="AU131" s="415" t="e">
        <f>R131+Mês05!AU131</f>
        <v>#REF!</v>
      </c>
      <c r="AV131" s="416"/>
      <c r="AW131" s="416"/>
      <c r="AX131" s="416"/>
      <c r="AY131" s="416"/>
      <c r="AZ131" s="416"/>
      <c r="BA131" s="417"/>
      <c r="BB131" s="415" t="e">
        <f>Y131+Mês05!BB131</f>
        <v>#REF!</v>
      </c>
      <c r="BC131" s="416"/>
      <c r="BD131" s="416"/>
      <c r="BE131" s="416"/>
      <c r="BF131" s="416"/>
      <c r="BG131" s="416"/>
      <c r="BH131" s="417"/>
      <c r="BI131" s="415" t="e">
        <f>AF131+Mês05!BI131</f>
        <v>#REF!</v>
      </c>
      <c r="BJ131" s="416"/>
      <c r="BK131" s="416"/>
      <c r="BL131" s="416"/>
      <c r="BM131" s="416"/>
      <c r="BN131" s="416"/>
      <c r="BO131" s="416"/>
      <c r="BP131" s="460"/>
    </row>
    <row r="132" spans="1:68" ht="14.25" x14ac:dyDescent="0.2">
      <c r="A132" s="11"/>
      <c r="B132" s="420" t="e">
        <f t="shared" si="23"/>
        <v>#REF!</v>
      </c>
      <c r="C132" s="421"/>
      <c r="D132" s="422"/>
      <c r="E132" s="424" t="e">
        <f t="shared" si="19"/>
        <v>#REF!</v>
      </c>
      <c r="F132" s="425"/>
      <c r="G132" s="425"/>
      <c r="H132" s="425"/>
      <c r="I132" s="425"/>
      <c r="J132" s="426"/>
      <c r="K132" s="415" t="e">
        <f t="shared" si="20"/>
        <v>#REF!</v>
      </c>
      <c r="L132" s="416"/>
      <c r="M132" s="416"/>
      <c r="N132" s="416"/>
      <c r="O132" s="416"/>
      <c r="P132" s="416"/>
      <c r="Q132" s="417"/>
      <c r="R132" s="415" t="e">
        <f t="shared" si="21"/>
        <v>#REF!</v>
      </c>
      <c r="S132" s="416"/>
      <c r="T132" s="416"/>
      <c r="U132" s="416"/>
      <c r="V132" s="416"/>
      <c r="W132" s="416"/>
      <c r="X132" s="417"/>
      <c r="Y132" s="415" t="e">
        <f t="shared" si="22"/>
        <v>#REF!</v>
      </c>
      <c r="Z132" s="416"/>
      <c r="AA132" s="416"/>
      <c r="AB132" s="416"/>
      <c r="AC132" s="416"/>
      <c r="AD132" s="416"/>
      <c r="AE132" s="417"/>
      <c r="AF132" s="415" t="e">
        <f t="shared" si="18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K132+Mês05!AN132</f>
        <v>#REF!</v>
      </c>
      <c r="AO132" s="416"/>
      <c r="AP132" s="416"/>
      <c r="AQ132" s="416"/>
      <c r="AR132" s="416"/>
      <c r="AS132" s="416"/>
      <c r="AT132" s="417"/>
      <c r="AU132" s="415" t="e">
        <f>R132+Mês05!AU132</f>
        <v>#REF!</v>
      </c>
      <c r="AV132" s="416"/>
      <c r="AW132" s="416"/>
      <c r="AX132" s="416"/>
      <c r="AY132" s="416"/>
      <c r="AZ132" s="416"/>
      <c r="BA132" s="417"/>
      <c r="BB132" s="415" t="e">
        <f>Y132+Mês05!BB132</f>
        <v>#REF!</v>
      </c>
      <c r="BC132" s="416"/>
      <c r="BD132" s="416"/>
      <c r="BE132" s="416"/>
      <c r="BF132" s="416"/>
      <c r="BG132" s="416"/>
      <c r="BH132" s="417"/>
      <c r="BI132" s="415" t="e">
        <f>AF132+Mês05!BI132</f>
        <v>#REF!</v>
      </c>
      <c r="BJ132" s="416"/>
      <c r="BK132" s="416"/>
      <c r="BL132" s="416"/>
      <c r="BM132" s="416"/>
      <c r="BN132" s="416"/>
      <c r="BO132" s="416"/>
      <c r="BP132" s="460"/>
    </row>
    <row r="133" spans="1:68" ht="14.25" x14ac:dyDescent="0.2">
      <c r="A133" s="11"/>
      <c r="B133" s="420" t="e">
        <f t="shared" si="23"/>
        <v>#REF!</v>
      </c>
      <c r="C133" s="421"/>
      <c r="D133" s="422"/>
      <c r="E133" s="424" t="e">
        <f t="shared" si="19"/>
        <v>#REF!</v>
      </c>
      <c r="F133" s="425"/>
      <c r="G133" s="425"/>
      <c r="H133" s="425"/>
      <c r="I133" s="425"/>
      <c r="J133" s="426"/>
      <c r="K133" s="415" t="e">
        <f t="shared" si="20"/>
        <v>#REF!</v>
      </c>
      <c r="L133" s="416"/>
      <c r="M133" s="416"/>
      <c r="N133" s="416"/>
      <c r="O133" s="416"/>
      <c r="P133" s="416"/>
      <c r="Q133" s="417"/>
      <c r="R133" s="415" t="e">
        <f t="shared" si="21"/>
        <v>#REF!</v>
      </c>
      <c r="S133" s="416"/>
      <c r="T133" s="416"/>
      <c r="U133" s="416"/>
      <c r="V133" s="416"/>
      <c r="W133" s="416"/>
      <c r="X133" s="417"/>
      <c r="Y133" s="415" t="e">
        <f t="shared" si="22"/>
        <v>#REF!</v>
      </c>
      <c r="Z133" s="416"/>
      <c r="AA133" s="416"/>
      <c r="AB133" s="416"/>
      <c r="AC133" s="416"/>
      <c r="AD133" s="416"/>
      <c r="AE133" s="417"/>
      <c r="AF133" s="415" t="e">
        <f t="shared" si="18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K133+Mês05!AN133</f>
        <v>#REF!</v>
      </c>
      <c r="AO133" s="416"/>
      <c r="AP133" s="416"/>
      <c r="AQ133" s="416"/>
      <c r="AR133" s="416"/>
      <c r="AS133" s="416"/>
      <c r="AT133" s="417"/>
      <c r="AU133" s="415" t="e">
        <f>R133+Mês05!AU133</f>
        <v>#REF!</v>
      </c>
      <c r="AV133" s="416"/>
      <c r="AW133" s="416"/>
      <c r="AX133" s="416"/>
      <c r="AY133" s="416"/>
      <c r="AZ133" s="416"/>
      <c r="BA133" s="417"/>
      <c r="BB133" s="415" t="e">
        <f>Y133+Mês05!BB133</f>
        <v>#REF!</v>
      </c>
      <c r="BC133" s="416"/>
      <c r="BD133" s="416"/>
      <c r="BE133" s="416"/>
      <c r="BF133" s="416"/>
      <c r="BG133" s="416"/>
      <c r="BH133" s="417"/>
      <c r="BI133" s="415" t="e">
        <f>AF133+Mês05!BI133</f>
        <v>#REF!</v>
      </c>
      <c r="BJ133" s="416"/>
      <c r="BK133" s="416"/>
      <c r="BL133" s="416"/>
      <c r="BM133" s="416"/>
      <c r="BN133" s="416"/>
      <c r="BO133" s="416"/>
      <c r="BP133" s="460"/>
    </row>
    <row r="134" spans="1:68" ht="14.25" x14ac:dyDescent="0.2">
      <c r="A134" s="11"/>
      <c r="B134" s="420" t="e">
        <f t="shared" si="23"/>
        <v>#REF!</v>
      </c>
      <c r="C134" s="421"/>
      <c r="D134" s="422"/>
      <c r="E134" s="424" t="e">
        <f t="shared" si="19"/>
        <v>#REF!</v>
      </c>
      <c r="F134" s="425"/>
      <c r="G134" s="425"/>
      <c r="H134" s="425"/>
      <c r="I134" s="425"/>
      <c r="J134" s="426"/>
      <c r="K134" s="415" t="e">
        <f t="shared" si="20"/>
        <v>#REF!</v>
      </c>
      <c r="L134" s="416"/>
      <c r="M134" s="416"/>
      <c r="N134" s="416"/>
      <c r="O134" s="416"/>
      <c r="P134" s="416"/>
      <c r="Q134" s="417"/>
      <c r="R134" s="415" t="e">
        <f t="shared" si="21"/>
        <v>#REF!</v>
      </c>
      <c r="S134" s="416"/>
      <c r="T134" s="416"/>
      <c r="U134" s="416"/>
      <c r="V134" s="416"/>
      <c r="W134" s="416"/>
      <c r="X134" s="417"/>
      <c r="Y134" s="415" t="e">
        <f t="shared" si="22"/>
        <v>#REF!</v>
      </c>
      <c r="Z134" s="416"/>
      <c r="AA134" s="416"/>
      <c r="AB134" s="416"/>
      <c r="AC134" s="416"/>
      <c r="AD134" s="416"/>
      <c r="AE134" s="417"/>
      <c r="AF134" s="415" t="e">
        <f t="shared" si="18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K134+Mês05!AN134</f>
        <v>#REF!</v>
      </c>
      <c r="AO134" s="416"/>
      <c r="AP134" s="416"/>
      <c r="AQ134" s="416"/>
      <c r="AR134" s="416"/>
      <c r="AS134" s="416"/>
      <c r="AT134" s="417"/>
      <c r="AU134" s="415" t="e">
        <f>R134+Mês05!AU134</f>
        <v>#REF!</v>
      </c>
      <c r="AV134" s="416"/>
      <c r="AW134" s="416"/>
      <c r="AX134" s="416"/>
      <c r="AY134" s="416"/>
      <c r="AZ134" s="416"/>
      <c r="BA134" s="417"/>
      <c r="BB134" s="415" t="e">
        <f>Y134+Mês05!BB134</f>
        <v>#REF!</v>
      </c>
      <c r="BC134" s="416"/>
      <c r="BD134" s="416"/>
      <c r="BE134" s="416"/>
      <c r="BF134" s="416"/>
      <c r="BG134" s="416"/>
      <c r="BH134" s="417"/>
      <c r="BI134" s="415" t="e">
        <f>AF134+Mês05!BI134</f>
        <v>#REF!</v>
      </c>
      <c r="BJ134" s="416"/>
      <c r="BK134" s="416"/>
      <c r="BL134" s="416"/>
      <c r="BM134" s="416"/>
      <c r="BN134" s="416"/>
      <c r="BO134" s="416"/>
      <c r="BP134" s="460"/>
    </row>
    <row r="135" spans="1:68" ht="14.25" x14ac:dyDescent="0.2">
      <c r="A135" s="11"/>
      <c r="B135" s="420" t="e">
        <f t="shared" si="23"/>
        <v>#REF!</v>
      </c>
      <c r="C135" s="421"/>
      <c r="D135" s="422"/>
      <c r="E135" s="424" t="e">
        <f t="shared" si="19"/>
        <v>#REF!</v>
      </c>
      <c r="F135" s="425"/>
      <c r="G135" s="425"/>
      <c r="H135" s="425"/>
      <c r="I135" s="425"/>
      <c r="J135" s="426"/>
      <c r="K135" s="415" t="e">
        <f t="shared" si="20"/>
        <v>#REF!</v>
      </c>
      <c r="L135" s="416"/>
      <c r="M135" s="416"/>
      <c r="N135" s="416"/>
      <c r="O135" s="416"/>
      <c r="P135" s="416"/>
      <c r="Q135" s="417"/>
      <c r="R135" s="415" t="e">
        <f t="shared" si="21"/>
        <v>#REF!</v>
      </c>
      <c r="S135" s="416"/>
      <c r="T135" s="416"/>
      <c r="U135" s="416"/>
      <c r="V135" s="416"/>
      <c r="W135" s="416"/>
      <c r="X135" s="417"/>
      <c r="Y135" s="415" t="e">
        <f t="shared" si="22"/>
        <v>#REF!</v>
      </c>
      <c r="Z135" s="416"/>
      <c r="AA135" s="416"/>
      <c r="AB135" s="416"/>
      <c r="AC135" s="416"/>
      <c r="AD135" s="416"/>
      <c r="AE135" s="417"/>
      <c r="AF135" s="415" t="e">
        <f t="shared" si="18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K135+Mês05!AN135</f>
        <v>#REF!</v>
      </c>
      <c r="AO135" s="416"/>
      <c r="AP135" s="416"/>
      <c r="AQ135" s="416"/>
      <c r="AR135" s="416"/>
      <c r="AS135" s="416"/>
      <c r="AT135" s="417"/>
      <c r="AU135" s="415" t="e">
        <f>R135+Mês05!AU135</f>
        <v>#REF!</v>
      </c>
      <c r="AV135" s="416"/>
      <c r="AW135" s="416"/>
      <c r="AX135" s="416"/>
      <c r="AY135" s="416"/>
      <c r="AZ135" s="416"/>
      <c r="BA135" s="417"/>
      <c r="BB135" s="415" t="e">
        <f>Y135+Mês05!BB135</f>
        <v>#REF!</v>
      </c>
      <c r="BC135" s="416"/>
      <c r="BD135" s="416"/>
      <c r="BE135" s="416"/>
      <c r="BF135" s="416"/>
      <c r="BG135" s="416"/>
      <c r="BH135" s="417"/>
      <c r="BI135" s="415" t="e">
        <f>AF135+Mês05!BI135</f>
        <v>#REF!</v>
      </c>
      <c r="BJ135" s="416"/>
      <c r="BK135" s="416"/>
      <c r="BL135" s="416"/>
      <c r="BM135" s="416"/>
      <c r="BN135" s="416"/>
      <c r="BO135" s="416"/>
      <c r="BP135" s="460"/>
    </row>
    <row r="136" spans="1:68" ht="14.25" x14ac:dyDescent="0.2">
      <c r="A136" s="11"/>
      <c r="B136" s="420" t="e">
        <f t="shared" si="23"/>
        <v>#REF!</v>
      </c>
      <c r="C136" s="421"/>
      <c r="D136" s="422"/>
      <c r="E136" s="424" t="e">
        <f t="shared" si="19"/>
        <v>#REF!</v>
      </c>
      <c r="F136" s="425"/>
      <c r="G136" s="425"/>
      <c r="H136" s="425"/>
      <c r="I136" s="425"/>
      <c r="J136" s="426"/>
      <c r="K136" s="415" t="e">
        <f t="shared" si="20"/>
        <v>#REF!</v>
      </c>
      <c r="L136" s="416"/>
      <c r="M136" s="416"/>
      <c r="N136" s="416"/>
      <c r="O136" s="416"/>
      <c r="P136" s="416"/>
      <c r="Q136" s="417"/>
      <c r="R136" s="415" t="e">
        <f t="shared" si="21"/>
        <v>#REF!</v>
      </c>
      <c r="S136" s="416"/>
      <c r="T136" s="416"/>
      <c r="U136" s="416"/>
      <c r="V136" s="416"/>
      <c r="W136" s="416"/>
      <c r="X136" s="417"/>
      <c r="Y136" s="415" t="e">
        <f t="shared" si="22"/>
        <v>#REF!</v>
      </c>
      <c r="Z136" s="416"/>
      <c r="AA136" s="416"/>
      <c r="AB136" s="416"/>
      <c r="AC136" s="416"/>
      <c r="AD136" s="416"/>
      <c r="AE136" s="417"/>
      <c r="AF136" s="415" t="e">
        <f t="shared" si="18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K136+Mês05!AN136</f>
        <v>#REF!</v>
      </c>
      <c r="AO136" s="416"/>
      <c r="AP136" s="416"/>
      <c r="AQ136" s="416"/>
      <c r="AR136" s="416"/>
      <c r="AS136" s="416"/>
      <c r="AT136" s="417"/>
      <c r="AU136" s="415" t="e">
        <f>R136+Mês05!AU136</f>
        <v>#REF!</v>
      </c>
      <c r="AV136" s="416"/>
      <c r="AW136" s="416"/>
      <c r="AX136" s="416"/>
      <c r="AY136" s="416"/>
      <c r="AZ136" s="416"/>
      <c r="BA136" s="417"/>
      <c r="BB136" s="415" t="e">
        <f>Y136+Mês05!BB136</f>
        <v>#REF!</v>
      </c>
      <c r="BC136" s="416"/>
      <c r="BD136" s="416"/>
      <c r="BE136" s="416"/>
      <c r="BF136" s="416"/>
      <c r="BG136" s="416"/>
      <c r="BH136" s="417"/>
      <c r="BI136" s="415" t="e">
        <f>AF136+Mês05!BI136</f>
        <v>#REF!</v>
      </c>
      <c r="BJ136" s="416"/>
      <c r="BK136" s="416"/>
      <c r="BL136" s="416"/>
      <c r="BM136" s="416"/>
      <c r="BN136" s="416"/>
      <c r="BO136" s="416"/>
      <c r="BP136" s="460"/>
    </row>
    <row r="137" spans="1:68" ht="14.25" x14ac:dyDescent="0.2">
      <c r="A137" s="11"/>
      <c r="B137" s="420" t="e">
        <f t="shared" si="23"/>
        <v>#REF!</v>
      </c>
      <c r="C137" s="421"/>
      <c r="D137" s="422"/>
      <c r="E137" s="424" t="e">
        <f t="shared" si="19"/>
        <v>#REF!</v>
      </c>
      <c r="F137" s="425"/>
      <c r="G137" s="425"/>
      <c r="H137" s="425"/>
      <c r="I137" s="425"/>
      <c r="J137" s="426"/>
      <c r="K137" s="415" t="e">
        <f t="shared" si="20"/>
        <v>#REF!</v>
      </c>
      <c r="L137" s="416"/>
      <c r="M137" s="416"/>
      <c r="N137" s="416"/>
      <c r="O137" s="416"/>
      <c r="P137" s="416"/>
      <c r="Q137" s="417"/>
      <c r="R137" s="415" t="e">
        <f t="shared" si="21"/>
        <v>#REF!</v>
      </c>
      <c r="S137" s="416"/>
      <c r="T137" s="416"/>
      <c r="U137" s="416"/>
      <c r="V137" s="416"/>
      <c r="W137" s="416"/>
      <c r="X137" s="417"/>
      <c r="Y137" s="415" t="e">
        <f t="shared" si="22"/>
        <v>#REF!</v>
      </c>
      <c r="Z137" s="416"/>
      <c r="AA137" s="416"/>
      <c r="AB137" s="416"/>
      <c r="AC137" s="416"/>
      <c r="AD137" s="416"/>
      <c r="AE137" s="417"/>
      <c r="AF137" s="415" t="e">
        <f t="shared" si="18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K137+Mês05!AN137</f>
        <v>#REF!</v>
      </c>
      <c r="AO137" s="416"/>
      <c r="AP137" s="416"/>
      <c r="AQ137" s="416"/>
      <c r="AR137" s="416"/>
      <c r="AS137" s="416"/>
      <c r="AT137" s="417"/>
      <c r="AU137" s="415" t="e">
        <f>R137+Mês05!AU137</f>
        <v>#REF!</v>
      </c>
      <c r="AV137" s="416"/>
      <c r="AW137" s="416"/>
      <c r="AX137" s="416"/>
      <c r="AY137" s="416"/>
      <c r="AZ137" s="416"/>
      <c r="BA137" s="417"/>
      <c r="BB137" s="415" t="e">
        <f>Y137+Mês05!BB137</f>
        <v>#REF!</v>
      </c>
      <c r="BC137" s="416"/>
      <c r="BD137" s="416"/>
      <c r="BE137" s="416"/>
      <c r="BF137" s="416"/>
      <c r="BG137" s="416"/>
      <c r="BH137" s="417"/>
      <c r="BI137" s="415" t="e">
        <f>AF137+Mês05!BI137</f>
        <v>#REF!</v>
      </c>
      <c r="BJ137" s="416"/>
      <c r="BK137" s="416"/>
      <c r="BL137" s="416"/>
      <c r="BM137" s="416"/>
      <c r="BN137" s="416"/>
      <c r="BO137" s="416"/>
      <c r="BP137" s="460"/>
    </row>
    <row r="138" spans="1:68" ht="14.25" x14ac:dyDescent="0.2">
      <c r="A138" s="11"/>
      <c r="B138" s="420" t="e">
        <f t="shared" si="23"/>
        <v>#REF!</v>
      </c>
      <c r="C138" s="421"/>
      <c r="D138" s="422"/>
      <c r="E138" s="424" t="e">
        <f t="shared" si="19"/>
        <v>#REF!</v>
      </c>
      <c r="F138" s="425"/>
      <c r="G138" s="425"/>
      <c r="H138" s="425"/>
      <c r="I138" s="425"/>
      <c r="J138" s="426"/>
      <c r="K138" s="415" t="e">
        <f t="shared" si="20"/>
        <v>#REF!</v>
      </c>
      <c r="L138" s="416"/>
      <c r="M138" s="416"/>
      <c r="N138" s="416"/>
      <c r="O138" s="416"/>
      <c r="P138" s="416"/>
      <c r="Q138" s="417"/>
      <c r="R138" s="415" t="e">
        <f t="shared" si="21"/>
        <v>#REF!</v>
      </c>
      <c r="S138" s="416"/>
      <c r="T138" s="416"/>
      <c r="U138" s="416"/>
      <c r="V138" s="416"/>
      <c r="W138" s="416"/>
      <c r="X138" s="417"/>
      <c r="Y138" s="415" t="e">
        <f t="shared" si="22"/>
        <v>#REF!</v>
      </c>
      <c r="Z138" s="416"/>
      <c r="AA138" s="416"/>
      <c r="AB138" s="416"/>
      <c r="AC138" s="416"/>
      <c r="AD138" s="416"/>
      <c r="AE138" s="417"/>
      <c r="AF138" s="415" t="e">
        <f t="shared" si="18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K138+Mês05!AN138</f>
        <v>#REF!</v>
      </c>
      <c r="AO138" s="416"/>
      <c r="AP138" s="416"/>
      <c r="AQ138" s="416"/>
      <c r="AR138" s="416"/>
      <c r="AS138" s="416"/>
      <c r="AT138" s="417"/>
      <c r="AU138" s="415" t="e">
        <f>R138+Mês05!AU138</f>
        <v>#REF!</v>
      </c>
      <c r="AV138" s="416"/>
      <c r="AW138" s="416"/>
      <c r="AX138" s="416"/>
      <c r="AY138" s="416"/>
      <c r="AZ138" s="416"/>
      <c r="BA138" s="417"/>
      <c r="BB138" s="415" t="e">
        <f>Y138+Mês05!BB138</f>
        <v>#REF!</v>
      </c>
      <c r="BC138" s="416"/>
      <c r="BD138" s="416"/>
      <c r="BE138" s="416"/>
      <c r="BF138" s="416"/>
      <c r="BG138" s="416"/>
      <c r="BH138" s="417"/>
      <c r="BI138" s="415" t="e">
        <f>AF138+Mês05!BI138</f>
        <v>#REF!</v>
      </c>
      <c r="BJ138" s="416"/>
      <c r="BK138" s="416"/>
      <c r="BL138" s="416"/>
      <c r="BM138" s="416"/>
      <c r="BN138" s="416"/>
      <c r="BO138" s="416"/>
      <c r="BP138" s="460"/>
    </row>
    <row r="139" spans="1:68" ht="14.25" x14ac:dyDescent="0.2">
      <c r="A139" s="11"/>
      <c r="B139" s="420" t="e">
        <f t="shared" si="23"/>
        <v>#REF!</v>
      </c>
      <c r="C139" s="421"/>
      <c r="D139" s="422"/>
      <c r="E139" s="424" t="e">
        <f t="shared" si="19"/>
        <v>#REF!</v>
      </c>
      <c r="F139" s="425"/>
      <c r="G139" s="425"/>
      <c r="H139" s="425"/>
      <c r="I139" s="425"/>
      <c r="J139" s="426"/>
      <c r="K139" s="415" t="e">
        <f t="shared" si="20"/>
        <v>#REF!</v>
      </c>
      <c r="L139" s="416"/>
      <c r="M139" s="416"/>
      <c r="N139" s="416"/>
      <c r="O139" s="416"/>
      <c r="P139" s="416"/>
      <c r="Q139" s="417"/>
      <c r="R139" s="415" t="e">
        <f t="shared" si="21"/>
        <v>#REF!</v>
      </c>
      <c r="S139" s="416"/>
      <c r="T139" s="416"/>
      <c r="U139" s="416"/>
      <c r="V139" s="416"/>
      <c r="W139" s="416"/>
      <c r="X139" s="417"/>
      <c r="Y139" s="415" t="e">
        <f t="shared" si="22"/>
        <v>#REF!</v>
      </c>
      <c r="Z139" s="416"/>
      <c r="AA139" s="416"/>
      <c r="AB139" s="416"/>
      <c r="AC139" s="416"/>
      <c r="AD139" s="416"/>
      <c r="AE139" s="417"/>
      <c r="AF139" s="415" t="e">
        <f t="shared" si="18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K139+Mês05!AN139</f>
        <v>#REF!</v>
      </c>
      <c r="AO139" s="416"/>
      <c r="AP139" s="416"/>
      <c r="AQ139" s="416"/>
      <c r="AR139" s="416"/>
      <c r="AS139" s="416"/>
      <c r="AT139" s="417"/>
      <c r="AU139" s="415" t="e">
        <f>R139+Mês05!AU139</f>
        <v>#REF!</v>
      </c>
      <c r="AV139" s="416"/>
      <c r="AW139" s="416"/>
      <c r="AX139" s="416"/>
      <c r="AY139" s="416"/>
      <c r="AZ139" s="416"/>
      <c r="BA139" s="417"/>
      <c r="BB139" s="415" t="e">
        <f>Y139+Mês05!BB139</f>
        <v>#REF!</v>
      </c>
      <c r="BC139" s="416"/>
      <c r="BD139" s="416"/>
      <c r="BE139" s="416"/>
      <c r="BF139" s="416"/>
      <c r="BG139" s="416"/>
      <c r="BH139" s="417"/>
      <c r="BI139" s="415" t="e">
        <f>AF139+Mês05!BI139</f>
        <v>#REF!</v>
      </c>
      <c r="BJ139" s="416"/>
      <c r="BK139" s="416"/>
      <c r="BL139" s="416"/>
      <c r="BM139" s="416"/>
      <c r="BN139" s="416"/>
      <c r="BO139" s="416"/>
      <c r="BP139" s="460"/>
    </row>
    <row r="140" spans="1:68" ht="15" thickBot="1" x14ac:dyDescent="0.25">
      <c r="A140" s="11"/>
      <c r="B140" s="420" t="e">
        <f t="shared" si="23"/>
        <v>#REF!</v>
      </c>
      <c r="C140" s="421"/>
      <c r="D140" s="422"/>
      <c r="E140" s="424" t="e">
        <f t="shared" si="19"/>
        <v>#REF!</v>
      </c>
      <c r="F140" s="425"/>
      <c r="G140" s="425"/>
      <c r="H140" s="425"/>
      <c r="I140" s="425"/>
      <c r="J140" s="426"/>
      <c r="K140" s="415" t="e">
        <f t="shared" si="20"/>
        <v>#REF!</v>
      </c>
      <c r="L140" s="416"/>
      <c r="M140" s="416"/>
      <c r="N140" s="416"/>
      <c r="O140" s="416"/>
      <c r="P140" s="416"/>
      <c r="Q140" s="417"/>
      <c r="R140" s="415" t="e">
        <f t="shared" si="21"/>
        <v>#REF!</v>
      </c>
      <c r="S140" s="416"/>
      <c r="T140" s="416"/>
      <c r="U140" s="416"/>
      <c r="V140" s="416"/>
      <c r="W140" s="416"/>
      <c r="X140" s="417"/>
      <c r="Y140" s="415" t="e">
        <f t="shared" si="22"/>
        <v>#REF!</v>
      </c>
      <c r="Z140" s="416"/>
      <c r="AA140" s="416"/>
      <c r="AB140" s="416"/>
      <c r="AC140" s="416"/>
      <c r="AD140" s="416"/>
      <c r="AE140" s="417"/>
      <c r="AF140" s="415" t="e">
        <f t="shared" si="18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K140+Mês05!AN140</f>
        <v>#REF!</v>
      </c>
      <c r="AO140" s="416"/>
      <c r="AP140" s="416"/>
      <c r="AQ140" s="416"/>
      <c r="AR140" s="416"/>
      <c r="AS140" s="416"/>
      <c r="AT140" s="417"/>
      <c r="AU140" s="415" t="e">
        <f>R140+Mês05!AU140</f>
        <v>#REF!</v>
      </c>
      <c r="AV140" s="416"/>
      <c r="AW140" s="416"/>
      <c r="AX140" s="416"/>
      <c r="AY140" s="416"/>
      <c r="AZ140" s="416"/>
      <c r="BA140" s="417"/>
      <c r="BB140" s="415" t="e">
        <f>Y140+Mês05!BB140</f>
        <v>#REF!</v>
      </c>
      <c r="BC140" s="416"/>
      <c r="BD140" s="416"/>
      <c r="BE140" s="416"/>
      <c r="BF140" s="416"/>
      <c r="BG140" s="416"/>
      <c r="BH140" s="417"/>
      <c r="BI140" s="415" t="e">
        <f>AF140+Mês05!BI140</f>
        <v>#REF!</v>
      </c>
      <c r="BJ140" s="416"/>
      <c r="BK140" s="416"/>
      <c r="BL140" s="416"/>
      <c r="BM140" s="416"/>
      <c r="BN140" s="416"/>
      <c r="BO140" s="416"/>
      <c r="BP140" s="460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 t="e">
        <f>SUM(Y86:Y140)</f>
        <v>#REF!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97">
        <f>C71</f>
        <v>0</v>
      </c>
      <c r="D144" s="598"/>
      <c r="E144" s="598"/>
      <c r="F144" s="598"/>
      <c r="G144" s="598"/>
      <c r="H144" s="598"/>
      <c r="I144" s="598"/>
      <c r="J144" s="598"/>
      <c r="K144" s="598"/>
      <c r="L144" s="598"/>
      <c r="M144" s="598"/>
      <c r="N144" s="69"/>
      <c r="O144" s="1"/>
      <c r="P144" s="453" t="str">
        <f>P71</f>
        <v>Maurílio T. N. Martins - CREA-MG 73.517/D</v>
      </c>
      <c r="Q144" s="453"/>
      <c r="R144" s="453"/>
      <c r="S144" s="453"/>
      <c r="T144" s="453"/>
      <c r="U144" s="453"/>
      <c r="V144" s="453"/>
      <c r="W144" s="453"/>
      <c r="X144" s="453"/>
      <c r="Y144" s="453"/>
      <c r="Z144" s="453"/>
      <c r="AA144" s="453"/>
      <c r="AB144" s="453"/>
      <c r="AC144" s="453"/>
      <c r="AD144" s="453"/>
      <c r="AE144" s="453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599"/>
      <c r="D145" s="599"/>
      <c r="E145" s="599"/>
      <c r="F145" s="599"/>
      <c r="G145" s="599"/>
      <c r="H145" s="599"/>
      <c r="I145" s="599"/>
      <c r="J145" s="599"/>
      <c r="K145" s="599"/>
      <c r="L145" s="599"/>
      <c r="M145" s="599"/>
      <c r="N145" s="70"/>
      <c r="O145" s="1"/>
      <c r="P145" s="494"/>
      <c r="Q145" s="494"/>
      <c r="R145" s="494"/>
      <c r="S145" s="494"/>
      <c r="T145" s="494"/>
      <c r="U145" s="494"/>
      <c r="V145" s="494"/>
      <c r="W145" s="494"/>
      <c r="X145" s="494"/>
      <c r="Y145" s="494"/>
      <c r="Z145" s="494"/>
      <c r="AA145" s="494"/>
      <c r="AB145" s="494"/>
      <c r="AC145" s="494"/>
      <c r="AD145" s="494"/>
      <c r="AE145" s="494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103">
    <mergeCell ref="B13:D13"/>
    <mergeCell ref="AC14:AD14"/>
    <mergeCell ref="E25:AB25"/>
    <mergeCell ref="E22:AB22"/>
    <mergeCell ref="E23:AB23"/>
    <mergeCell ref="AC20:AD20"/>
    <mergeCell ref="AN87:AT87"/>
    <mergeCell ref="B4:K4"/>
    <mergeCell ref="B5:K5"/>
    <mergeCell ref="B6:K6"/>
    <mergeCell ref="B7:K7"/>
    <mergeCell ref="E11:AB12"/>
    <mergeCell ref="AC60:AD60"/>
    <mergeCell ref="AC22:AD22"/>
    <mergeCell ref="AC23:AD23"/>
    <mergeCell ref="AC27:AD27"/>
    <mergeCell ref="E24:AB24"/>
    <mergeCell ref="AC24:AD24"/>
    <mergeCell ref="AC25:AD25"/>
    <mergeCell ref="AC26:AD26"/>
    <mergeCell ref="AC61:AD61"/>
    <mergeCell ref="AC62:AD62"/>
    <mergeCell ref="AC35:AD35"/>
    <mergeCell ref="AC36:AD36"/>
    <mergeCell ref="AC37:AD37"/>
    <mergeCell ref="AC38:AD38"/>
    <mergeCell ref="AC39:AD39"/>
    <mergeCell ref="B8:K8"/>
    <mergeCell ref="B9:K9"/>
    <mergeCell ref="L4:AD4"/>
    <mergeCell ref="AS26:AZ26"/>
    <mergeCell ref="AS25:AZ25"/>
    <mergeCell ref="AS19:AZ19"/>
    <mergeCell ref="R140:X140"/>
    <mergeCell ref="K140:Q140"/>
    <mergeCell ref="R139:X139"/>
    <mergeCell ref="Y137:AE137"/>
    <mergeCell ref="Y129:AE129"/>
    <mergeCell ref="Y133:AE133"/>
    <mergeCell ref="B146:N146"/>
    <mergeCell ref="O146:AF146"/>
    <mergeCell ref="AN130:AT130"/>
    <mergeCell ref="K130:Q130"/>
    <mergeCell ref="K131:Q131"/>
    <mergeCell ref="B141:D141"/>
    <mergeCell ref="E20:AB20"/>
    <mergeCell ref="E21:AB21"/>
    <mergeCell ref="E28:AB28"/>
    <mergeCell ref="E13:AB13"/>
    <mergeCell ref="Y132:AE132"/>
    <mergeCell ref="AN131:AT131"/>
    <mergeCell ref="B140:D140"/>
    <mergeCell ref="E140:J140"/>
    <mergeCell ref="AF139:AM139"/>
    <mergeCell ref="AU131:BA131"/>
    <mergeCell ref="K132:Q132"/>
    <mergeCell ref="K133:Q133"/>
    <mergeCell ref="K134:Q134"/>
    <mergeCell ref="K135:Q135"/>
    <mergeCell ref="AF131:AM131"/>
    <mergeCell ref="BB129:BH129"/>
    <mergeCell ref="AC13:AD13"/>
    <mergeCell ref="E14:AB14"/>
    <mergeCell ref="AC15:AD15"/>
    <mergeCell ref="AC16:AD16"/>
    <mergeCell ref="AC17:AD17"/>
    <mergeCell ref="AC18:AD18"/>
    <mergeCell ref="E18:AB18"/>
    <mergeCell ref="E15:AB15"/>
    <mergeCell ref="E16:AB16"/>
    <mergeCell ref="E17:AB17"/>
    <mergeCell ref="AC19:AD19"/>
    <mergeCell ref="AU95:BA95"/>
    <mergeCell ref="AN109:AT109"/>
    <mergeCell ref="AN110:AT110"/>
    <mergeCell ref="AU108:BA108"/>
    <mergeCell ref="AU106:BA106"/>
    <mergeCell ref="AN97:AT97"/>
    <mergeCell ref="AN121:AT121"/>
    <mergeCell ref="AU121:BA121"/>
    <mergeCell ref="AN120:AT120"/>
    <mergeCell ref="AN116:AT116"/>
    <mergeCell ref="AF129:AM129"/>
    <mergeCell ref="AF118:AM118"/>
    <mergeCell ref="AF119:AM119"/>
    <mergeCell ref="AF120:AM120"/>
    <mergeCell ref="BB89:BH89"/>
    <mergeCell ref="BB90:BH90"/>
    <mergeCell ref="AK46:AR46"/>
    <mergeCell ref="AK50:AR50"/>
    <mergeCell ref="AK54:AR54"/>
    <mergeCell ref="AK57:AR57"/>
    <mergeCell ref="AF140:AM140"/>
    <mergeCell ref="Y140:AE140"/>
    <mergeCell ref="AF138:AM138"/>
    <mergeCell ref="Y139:AE139"/>
    <mergeCell ref="K138:Q138"/>
    <mergeCell ref="Y138:AE138"/>
    <mergeCell ref="BB92:BH92"/>
    <mergeCell ref="AU93:BA93"/>
    <mergeCell ref="AN93:AT93"/>
    <mergeCell ref="AU113:BA113"/>
    <mergeCell ref="AN113:AT113"/>
    <mergeCell ref="AU109:BA109"/>
    <mergeCell ref="AU110:BA110"/>
    <mergeCell ref="AU96:BA96"/>
    <mergeCell ref="Y94:AE94"/>
    <mergeCell ref="Y102:AE102"/>
    <mergeCell ref="Y101:AE101"/>
    <mergeCell ref="AU104:BA104"/>
    <mergeCell ref="AN105:AT105"/>
    <mergeCell ref="AF137:AM137"/>
    <mergeCell ref="AF134:AM134"/>
    <mergeCell ref="K94:Q94"/>
    <mergeCell ref="AU117:BA117"/>
    <mergeCell ref="Y134:AE134"/>
    <mergeCell ref="AU137:BA137"/>
    <mergeCell ref="BB137:BH137"/>
    <mergeCell ref="AN136:AT136"/>
    <mergeCell ref="AU134:BA134"/>
    <mergeCell ref="BB134:BH134"/>
    <mergeCell ref="AN134:AT134"/>
    <mergeCell ref="AN135:AT135"/>
    <mergeCell ref="BB130:BH130"/>
    <mergeCell ref="BB91:BH91"/>
    <mergeCell ref="AU116:BA116"/>
    <mergeCell ref="AU111:BA111"/>
    <mergeCell ref="AU112:BA112"/>
    <mergeCell ref="AU114:BA114"/>
    <mergeCell ref="AU115:BA115"/>
    <mergeCell ref="BB104:BH104"/>
    <mergeCell ref="BB105:BH105"/>
    <mergeCell ref="AN100:AT100"/>
    <mergeCell ref="AN101:AT101"/>
    <mergeCell ref="AN111:AT111"/>
    <mergeCell ref="AN114:AT114"/>
    <mergeCell ref="BB96:BH96"/>
    <mergeCell ref="BB97:BH97"/>
    <mergeCell ref="BB98:BH98"/>
    <mergeCell ref="BB99:BH99"/>
    <mergeCell ref="AU94:BA94"/>
    <mergeCell ref="AU99:BA99"/>
    <mergeCell ref="AN115:AT115"/>
    <mergeCell ref="BB93:BH93"/>
    <mergeCell ref="BB94:BH94"/>
    <mergeCell ref="BB95:BH95"/>
    <mergeCell ref="B139:D139"/>
    <mergeCell ref="E139:J139"/>
    <mergeCell ref="K139:Q139"/>
    <mergeCell ref="B132:D132"/>
    <mergeCell ref="E130:J130"/>
    <mergeCell ref="B138:D138"/>
    <mergeCell ref="B133:D133"/>
    <mergeCell ref="B134:D134"/>
    <mergeCell ref="B135:D135"/>
    <mergeCell ref="B136:D136"/>
    <mergeCell ref="E138:J138"/>
    <mergeCell ref="E137:J137"/>
    <mergeCell ref="E136:J136"/>
    <mergeCell ref="R136:X136"/>
    <mergeCell ref="R138:X138"/>
    <mergeCell ref="R137:X137"/>
    <mergeCell ref="K136:Q136"/>
    <mergeCell ref="K137:Q137"/>
    <mergeCell ref="R130:X130"/>
    <mergeCell ref="R134:X134"/>
    <mergeCell ref="R132:X132"/>
    <mergeCell ref="R133:X133"/>
    <mergeCell ref="R131:X131"/>
    <mergeCell ref="E134:J134"/>
    <mergeCell ref="E95:J95"/>
    <mergeCell ref="R87:X87"/>
    <mergeCell ref="B89:D89"/>
    <mergeCell ref="B130:D130"/>
    <mergeCell ref="B131:D131"/>
    <mergeCell ref="E129:J129"/>
    <mergeCell ref="Y88:AE88"/>
    <mergeCell ref="R93:X93"/>
    <mergeCell ref="Y130:AE130"/>
    <mergeCell ref="Y131:AE131"/>
    <mergeCell ref="AF135:AM135"/>
    <mergeCell ref="Y135:AE135"/>
    <mergeCell ref="Y136:AE136"/>
    <mergeCell ref="AF130:AM130"/>
    <mergeCell ref="AF136:AM136"/>
    <mergeCell ref="R92:X92"/>
    <mergeCell ref="AF115:AM115"/>
    <mergeCell ref="AF116:AM116"/>
    <mergeCell ref="AF117:AM117"/>
    <mergeCell ref="AF121:AM121"/>
    <mergeCell ref="AF122:AM122"/>
    <mergeCell ref="AF123:AM123"/>
    <mergeCell ref="R97:X97"/>
    <mergeCell ref="Y103:AE103"/>
    <mergeCell ref="Y104:AE104"/>
    <mergeCell ref="Y114:AE114"/>
    <mergeCell ref="AF104:AM104"/>
    <mergeCell ref="AF105:AM105"/>
    <mergeCell ref="K129:Q129"/>
    <mergeCell ref="K93:Q93"/>
    <mergeCell ref="B90:D90"/>
    <mergeCell ref="K87:Q87"/>
    <mergeCell ref="K88:Q88"/>
    <mergeCell ref="E88:J88"/>
    <mergeCell ref="E89:J89"/>
    <mergeCell ref="B88:D88"/>
    <mergeCell ref="R88:X88"/>
    <mergeCell ref="B129:D129"/>
    <mergeCell ref="K89:Q89"/>
    <mergeCell ref="K92:Q92"/>
    <mergeCell ref="K91:Q91"/>
    <mergeCell ref="B94:D94"/>
    <mergeCell ref="B95:D95"/>
    <mergeCell ref="B96:D96"/>
    <mergeCell ref="E93:J93"/>
    <mergeCell ref="E96:J96"/>
    <mergeCell ref="E97:J97"/>
    <mergeCell ref="K95:Q95"/>
    <mergeCell ref="R94:X94"/>
    <mergeCell ref="K101:Q101"/>
    <mergeCell ref="R104:X104"/>
    <mergeCell ref="R101:X101"/>
    <mergeCell ref="R103:X103"/>
    <mergeCell ref="E107:J107"/>
    <mergeCell ref="E105:J105"/>
    <mergeCell ref="B125:D125"/>
    <mergeCell ref="R90:X90"/>
    <mergeCell ref="R91:X91"/>
    <mergeCell ref="B91:D91"/>
    <mergeCell ref="B92:D92"/>
    <mergeCell ref="R129:X129"/>
    <mergeCell ref="B93:D93"/>
    <mergeCell ref="E92:J92"/>
    <mergeCell ref="B126:D126"/>
    <mergeCell ref="AN90:AT90"/>
    <mergeCell ref="AU90:BA90"/>
    <mergeCell ref="AN91:AT91"/>
    <mergeCell ref="R95:X95"/>
    <mergeCell ref="Y95:AE95"/>
    <mergeCell ref="AF126:AM126"/>
    <mergeCell ref="AF127:AM127"/>
    <mergeCell ref="AN96:AT96"/>
    <mergeCell ref="AN92:AT92"/>
    <mergeCell ref="AU92:BA92"/>
    <mergeCell ref="AN118:AT118"/>
    <mergeCell ref="AN119:AT119"/>
    <mergeCell ref="AF133:AM133"/>
    <mergeCell ref="AN129:AT129"/>
    <mergeCell ref="AN132:AT132"/>
    <mergeCell ref="AU130:BA130"/>
    <mergeCell ref="Y93:AE93"/>
    <mergeCell ref="Y92:AE92"/>
    <mergeCell ref="AU97:BA97"/>
    <mergeCell ref="AU98:BA98"/>
    <mergeCell ref="AN98:AT98"/>
    <mergeCell ref="AN94:AT94"/>
    <mergeCell ref="AN95:AT95"/>
    <mergeCell ref="AN117:AT117"/>
    <mergeCell ref="AN112:AT112"/>
    <mergeCell ref="AN107:AT107"/>
    <mergeCell ref="AF106:AM106"/>
    <mergeCell ref="Y90:AE90"/>
    <mergeCell ref="R127:X127"/>
    <mergeCell ref="Y127:AE127"/>
    <mergeCell ref="AF132:AM132"/>
    <mergeCell ref="B73:N73"/>
    <mergeCell ref="B65:D65"/>
    <mergeCell ref="C71:M72"/>
    <mergeCell ref="Z68:AC68"/>
    <mergeCell ref="AC64:AD64"/>
    <mergeCell ref="AC65:AD65"/>
    <mergeCell ref="B67:D67"/>
    <mergeCell ref="B66:D66"/>
    <mergeCell ref="E67:AB67"/>
    <mergeCell ref="BI86:BP86"/>
    <mergeCell ref="BI87:BP87"/>
    <mergeCell ref="AF88:AM88"/>
    <mergeCell ref="E94:J94"/>
    <mergeCell ref="K90:Q90"/>
    <mergeCell ref="R89:X89"/>
    <mergeCell ref="AF92:AM92"/>
    <mergeCell ref="AF90:AM90"/>
    <mergeCell ref="AF91:AM91"/>
    <mergeCell ref="AF94:AM94"/>
    <mergeCell ref="BB86:BH86"/>
    <mergeCell ref="BB87:BH87"/>
    <mergeCell ref="AU91:BA91"/>
    <mergeCell ref="AN88:AT88"/>
    <mergeCell ref="AU88:BA88"/>
    <mergeCell ref="AN86:AT86"/>
    <mergeCell ref="AU87:BA87"/>
    <mergeCell ref="Y91:AE91"/>
    <mergeCell ref="E91:J91"/>
    <mergeCell ref="R86:X86"/>
    <mergeCell ref="K86:Q86"/>
    <mergeCell ref="E90:J90"/>
    <mergeCell ref="B86:D86"/>
    <mergeCell ref="BI21:BP21"/>
    <mergeCell ref="AE13:AJ13"/>
    <mergeCell ref="BI25:BP25"/>
    <mergeCell ref="BI26:BP26"/>
    <mergeCell ref="BI27:BP27"/>
    <mergeCell ref="BI37:BP37"/>
    <mergeCell ref="BI22:BP22"/>
    <mergeCell ref="BI17:BP17"/>
    <mergeCell ref="BA22:BH22"/>
    <mergeCell ref="BA21:BH21"/>
    <mergeCell ref="BI16:BP16"/>
    <mergeCell ref="AS12:AZ12"/>
    <mergeCell ref="BI23:BP23"/>
    <mergeCell ref="BI24:BP24"/>
    <mergeCell ref="BI18:BP18"/>
    <mergeCell ref="BI19:BP19"/>
    <mergeCell ref="BI20:BP20"/>
    <mergeCell ref="BA24:BH24"/>
    <mergeCell ref="BA17:BH17"/>
    <mergeCell ref="BA15:BH15"/>
    <mergeCell ref="BA20:BH20"/>
    <mergeCell ref="BI12:BP12"/>
    <mergeCell ref="BA18:BH18"/>
    <mergeCell ref="AE14:AJ14"/>
    <mergeCell ref="AE18:AJ18"/>
    <mergeCell ref="AK13:AR13"/>
    <mergeCell ref="BI13:BP13"/>
    <mergeCell ref="BI14:BP14"/>
    <mergeCell ref="BA19:BH19"/>
    <mergeCell ref="AE63:AJ63"/>
    <mergeCell ref="AC67:AD67"/>
    <mergeCell ref="E66:AB66"/>
    <mergeCell ref="AC66:AD66"/>
    <mergeCell ref="E64:AB64"/>
    <mergeCell ref="AE27:AJ27"/>
    <mergeCell ref="AE25:AJ25"/>
    <mergeCell ref="AE60:AJ60"/>
    <mergeCell ref="AE61:AJ61"/>
    <mergeCell ref="AE62:AJ62"/>
    <mergeCell ref="AE26:AJ26"/>
    <mergeCell ref="AE37:AJ37"/>
    <mergeCell ref="AE38:AJ38"/>
    <mergeCell ref="AE39:AJ39"/>
    <mergeCell ref="AE40:AJ40"/>
    <mergeCell ref="BA55:BH55"/>
    <mergeCell ref="BA48:BH48"/>
    <mergeCell ref="BA40:BH40"/>
    <mergeCell ref="E65:AB65"/>
    <mergeCell ref="AC63:AD63"/>
    <mergeCell ref="AS65:AZ65"/>
    <mergeCell ref="BA62:BH62"/>
    <mergeCell ref="BA63:BH63"/>
    <mergeCell ref="AE35:AJ35"/>
    <mergeCell ref="AE36:AJ36"/>
    <mergeCell ref="AE34:AJ34"/>
    <mergeCell ref="AE33:AJ33"/>
    <mergeCell ref="AE32:AJ32"/>
    <mergeCell ref="E36:AB36"/>
    <mergeCell ref="E33:AB33"/>
    <mergeCell ref="E34:AB34"/>
    <mergeCell ref="E26:AB26"/>
    <mergeCell ref="B2:AC2"/>
    <mergeCell ref="B10:BP10"/>
    <mergeCell ref="B11:D12"/>
    <mergeCell ref="AE11:AJ11"/>
    <mergeCell ref="AE12:AJ12"/>
    <mergeCell ref="BA27:BH27"/>
    <mergeCell ref="AK11:AZ11"/>
    <mergeCell ref="BA25:BH25"/>
    <mergeCell ref="BA64:BH64"/>
    <mergeCell ref="BA65:BH65"/>
    <mergeCell ref="BI33:BP33"/>
    <mergeCell ref="BI34:BP34"/>
    <mergeCell ref="BI35:BP35"/>
    <mergeCell ref="BI36:BP36"/>
    <mergeCell ref="BA37:BH37"/>
    <mergeCell ref="BI60:BP60"/>
    <mergeCell ref="BI39:BP39"/>
    <mergeCell ref="BA60:BH60"/>
    <mergeCell ref="BI44:BP44"/>
    <mergeCell ref="BI58:BP58"/>
    <mergeCell ref="BI59:BP59"/>
    <mergeCell ref="BI64:BP64"/>
    <mergeCell ref="AS60:AZ60"/>
    <mergeCell ref="AS61:AZ61"/>
    <mergeCell ref="AS62:AZ62"/>
    <mergeCell ref="BA51:BH51"/>
    <mergeCell ref="BA54:BH54"/>
    <mergeCell ref="BA57:BH57"/>
    <mergeCell ref="BI15:BP15"/>
    <mergeCell ref="BA12:BH12"/>
    <mergeCell ref="AS20:AZ20"/>
    <mergeCell ref="AS15:AZ15"/>
    <mergeCell ref="BI65:BP65"/>
    <mergeCell ref="AE66:AJ66"/>
    <mergeCell ref="BA58:BH58"/>
    <mergeCell ref="BA59:BH59"/>
    <mergeCell ref="AK62:AR62"/>
    <mergeCell ref="BI66:BP66"/>
    <mergeCell ref="BI61:BP61"/>
    <mergeCell ref="AK12:AR12"/>
    <mergeCell ref="BA11:BP11"/>
    <mergeCell ref="BF5:BP5"/>
    <mergeCell ref="BA7:BD7"/>
    <mergeCell ref="BI48:BP48"/>
    <mergeCell ref="BA44:BH44"/>
    <mergeCell ref="BA45:BH45"/>
    <mergeCell ref="BA46:BH46"/>
    <mergeCell ref="BA47:BH47"/>
    <mergeCell ref="AK38:AR38"/>
    <mergeCell ref="BI45:BP45"/>
    <mergeCell ref="BI46:BP46"/>
    <mergeCell ref="BI47:BP47"/>
    <mergeCell ref="BI28:BP28"/>
    <mergeCell ref="BI29:BP29"/>
    <mergeCell ref="BI30:BP30"/>
    <mergeCell ref="BA23:BH23"/>
    <mergeCell ref="BA35:BH35"/>
    <mergeCell ref="BA41:BH41"/>
    <mergeCell ref="BA42:BH42"/>
    <mergeCell ref="BA43:BH43"/>
    <mergeCell ref="BA49:BH49"/>
    <mergeCell ref="AK65:AR65"/>
    <mergeCell ref="BA66:BH66"/>
    <mergeCell ref="AE65:AJ65"/>
    <mergeCell ref="B61:D61"/>
    <mergeCell ref="B62:D62"/>
    <mergeCell ref="E61:AB61"/>
    <mergeCell ref="B64:D64"/>
    <mergeCell ref="B63:D63"/>
    <mergeCell ref="E63:AB63"/>
    <mergeCell ref="E60:AB60"/>
    <mergeCell ref="E62:AB62"/>
    <mergeCell ref="B27:D27"/>
    <mergeCell ref="B60:D60"/>
    <mergeCell ref="B41:D41"/>
    <mergeCell ref="B42:D42"/>
    <mergeCell ref="AS39:AZ39"/>
    <mergeCell ref="AK40:AR40"/>
    <mergeCell ref="AS38:AZ38"/>
    <mergeCell ref="AS32:AZ32"/>
    <mergeCell ref="AK28:AR28"/>
    <mergeCell ref="AK29:AR29"/>
    <mergeCell ref="E27:AB27"/>
    <mergeCell ref="AS36:AZ36"/>
    <mergeCell ref="AK37:AR37"/>
    <mergeCell ref="AS37:AZ37"/>
    <mergeCell ref="AK60:AR60"/>
    <mergeCell ref="AK36:AR36"/>
    <mergeCell ref="AK39:AR39"/>
    <mergeCell ref="AK34:AR34"/>
    <mergeCell ref="AK27:AR27"/>
    <mergeCell ref="AK42:AR42"/>
    <mergeCell ref="AS57:AZ57"/>
    <mergeCell ref="AS34:AZ34"/>
    <mergeCell ref="AK35:AR35"/>
    <mergeCell ref="AS35:AZ35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E19:AB19"/>
    <mergeCell ref="AS13:AZ13"/>
    <mergeCell ref="AG73:AX73"/>
    <mergeCell ref="AH71:AW72"/>
    <mergeCell ref="AK68:AR68"/>
    <mergeCell ref="AE29:AJ29"/>
    <mergeCell ref="AE30:AJ30"/>
    <mergeCell ref="AK31:AR31"/>
    <mergeCell ref="AK19:AR19"/>
    <mergeCell ref="B37:D37"/>
    <mergeCell ref="B43:D43"/>
    <mergeCell ref="B44:D44"/>
    <mergeCell ref="AC40:AD40"/>
    <mergeCell ref="AC41:AD41"/>
    <mergeCell ref="AC42:AD42"/>
    <mergeCell ref="E40:AB40"/>
    <mergeCell ref="E41:AB41"/>
    <mergeCell ref="E42:AB42"/>
    <mergeCell ref="AK15:AR15"/>
    <mergeCell ref="BI41:BP41"/>
    <mergeCell ref="BI42:BP42"/>
    <mergeCell ref="BI54:BP54"/>
    <mergeCell ref="BA38:BH38"/>
    <mergeCell ref="BA39:BH39"/>
    <mergeCell ref="BI43:BP43"/>
    <mergeCell ref="BI40:BP40"/>
    <mergeCell ref="BI49:BP49"/>
    <mergeCell ref="BA50:BH50"/>
    <mergeCell ref="BI50:BP50"/>
    <mergeCell ref="AK61:AR61"/>
    <mergeCell ref="AS66:AZ66"/>
    <mergeCell ref="AS63:AZ63"/>
    <mergeCell ref="AK45:AR45"/>
    <mergeCell ref="AS45:AZ45"/>
    <mergeCell ref="AS50:AZ50"/>
    <mergeCell ref="AK47:AR47"/>
    <mergeCell ref="AS47:AZ47"/>
    <mergeCell ref="AK48:AR48"/>
    <mergeCell ref="AS48:AZ48"/>
    <mergeCell ref="AK53:AR53"/>
    <mergeCell ref="AS53:AZ53"/>
    <mergeCell ref="BA61:BH61"/>
    <mergeCell ref="BA56:BH56"/>
    <mergeCell ref="BI38:BP38"/>
    <mergeCell ref="AK44:AR44"/>
    <mergeCell ref="AS44:AZ44"/>
    <mergeCell ref="AK49:AR49"/>
    <mergeCell ref="AS49:AZ49"/>
    <mergeCell ref="AK43:AR43"/>
    <mergeCell ref="AS40:AZ40"/>
    <mergeCell ref="AK41:AR41"/>
    <mergeCell ref="L80:AD80"/>
    <mergeCell ref="L81:AD81"/>
    <mergeCell ref="L79:AD79"/>
    <mergeCell ref="L77:AD77"/>
    <mergeCell ref="B77:K77"/>
    <mergeCell ref="AF87:AM87"/>
    <mergeCell ref="E85:J85"/>
    <mergeCell ref="B84:D85"/>
    <mergeCell ref="E84:J84"/>
    <mergeCell ref="E86:J86"/>
    <mergeCell ref="B87:D87"/>
    <mergeCell ref="E87:J87"/>
    <mergeCell ref="L82:AD82"/>
    <mergeCell ref="B83:BP83"/>
    <mergeCell ref="B82:K82"/>
    <mergeCell ref="AN84:BP84"/>
    <mergeCell ref="K85:Q85"/>
    <mergeCell ref="R85:X85"/>
    <mergeCell ref="AU85:BA85"/>
    <mergeCell ref="BB85:BH85"/>
    <mergeCell ref="BI85:BP85"/>
    <mergeCell ref="AF85:AM85"/>
    <mergeCell ref="AN85:AT85"/>
    <mergeCell ref="K84:AM84"/>
    <mergeCell ref="Y85:AE85"/>
    <mergeCell ref="AT81:AZ81"/>
    <mergeCell ref="AT77:AZ77"/>
    <mergeCell ref="B78:K78"/>
    <mergeCell ref="BK7:BO7"/>
    <mergeCell ref="BA5:BE5"/>
    <mergeCell ref="AO8:AS8"/>
    <mergeCell ref="AE21:AJ21"/>
    <mergeCell ref="AK24:AR24"/>
    <mergeCell ref="AK23:AR23"/>
    <mergeCell ref="L78:AD78"/>
    <mergeCell ref="BA13:BH13"/>
    <mergeCell ref="BA14:BH14"/>
    <mergeCell ref="BA16:BH16"/>
    <mergeCell ref="AE16:AJ16"/>
    <mergeCell ref="AE22:AJ22"/>
    <mergeCell ref="AE23:AJ23"/>
    <mergeCell ref="AK20:AR20"/>
    <mergeCell ref="AE19:AJ19"/>
    <mergeCell ref="AK14:AR14"/>
    <mergeCell ref="AF95:AM95"/>
    <mergeCell ref="AF89:AM89"/>
    <mergeCell ref="AF93:AM93"/>
    <mergeCell ref="BK80:BO80"/>
    <mergeCell ref="BE80:BI80"/>
    <mergeCell ref="AE81:AN81"/>
    <mergeCell ref="AO81:AS81"/>
    <mergeCell ref="Y87:AE87"/>
    <mergeCell ref="AU86:BA86"/>
    <mergeCell ref="BA80:BD80"/>
    <mergeCell ref="BI68:BP68"/>
    <mergeCell ref="AS64:AZ64"/>
    <mergeCell ref="AE77:AS77"/>
    <mergeCell ref="AE67:AJ67"/>
    <mergeCell ref="BI67:BP67"/>
    <mergeCell ref="P71:AE72"/>
    <mergeCell ref="AC11:AD11"/>
    <mergeCell ref="L5:AD5"/>
    <mergeCell ref="L6:AD6"/>
    <mergeCell ref="L7:AD7"/>
    <mergeCell ref="L8:AD8"/>
    <mergeCell ref="AC21:AD21"/>
    <mergeCell ref="AE41:AJ41"/>
    <mergeCell ref="AE15:AJ15"/>
    <mergeCell ref="BE7:BI7"/>
    <mergeCell ref="AK22:AR22"/>
    <mergeCell ref="AS28:AZ28"/>
    <mergeCell ref="AS29:AZ29"/>
    <mergeCell ref="AS33:AZ33"/>
    <mergeCell ref="AS23:AZ23"/>
    <mergeCell ref="AS24:AZ24"/>
    <mergeCell ref="AK25:AR25"/>
    <mergeCell ref="BA26:BH26"/>
    <mergeCell ref="BA33:BH33"/>
    <mergeCell ref="BA34:BH34"/>
    <mergeCell ref="BA32:BH32"/>
    <mergeCell ref="BA29:BH29"/>
    <mergeCell ref="AK30:AR30"/>
    <mergeCell ref="AK32:AR32"/>
    <mergeCell ref="AK33:AR33"/>
    <mergeCell ref="BA36:BH36"/>
    <mergeCell ref="BA28:BH28"/>
    <mergeCell ref="BI31:BP31"/>
    <mergeCell ref="BI32:BP32"/>
    <mergeCell ref="BA30:BH30"/>
    <mergeCell ref="BA31:BH31"/>
    <mergeCell ref="AS30:AZ30"/>
    <mergeCell ref="AS31:AZ31"/>
    <mergeCell ref="B57:D57"/>
    <mergeCell ref="B58:D58"/>
    <mergeCell ref="AT4:AZ4"/>
    <mergeCell ref="AT6:AZ6"/>
    <mergeCell ref="AT8:AZ8"/>
    <mergeCell ref="AT9:AZ9"/>
    <mergeCell ref="AE4:AS4"/>
    <mergeCell ref="AE8:AN8"/>
    <mergeCell ref="AO9:AS9"/>
    <mergeCell ref="B28:D28"/>
    <mergeCell ref="AE6:AS6"/>
    <mergeCell ref="AS14:AZ14"/>
    <mergeCell ref="AS27:AZ27"/>
    <mergeCell ref="AS21:AZ21"/>
    <mergeCell ref="AS22:AZ22"/>
    <mergeCell ref="AK18:AR18"/>
    <mergeCell ref="AE17:AJ17"/>
    <mergeCell ref="AE20:AJ20"/>
    <mergeCell ref="AE24:AJ24"/>
    <mergeCell ref="AK26:AR26"/>
    <mergeCell ref="AK16:AR16"/>
    <mergeCell ref="AK21:AR21"/>
    <mergeCell ref="AK17:AR17"/>
    <mergeCell ref="AS16:AZ16"/>
    <mergeCell ref="AS17:AZ17"/>
    <mergeCell ref="AS18:AZ18"/>
    <mergeCell ref="L9:AD9"/>
    <mergeCell ref="AC12:AD12"/>
    <mergeCell ref="B39:D39"/>
    <mergeCell ref="B40:D40"/>
    <mergeCell ref="AE28:AJ28"/>
    <mergeCell ref="AE31:AJ31"/>
    <mergeCell ref="B32:D32"/>
    <mergeCell ref="B38:D38"/>
    <mergeCell ref="B33:D33"/>
    <mergeCell ref="B34:D34"/>
    <mergeCell ref="B35:D35"/>
    <mergeCell ref="B36:D36"/>
    <mergeCell ref="B29:D29"/>
    <mergeCell ref="B30:D30"/>
    <mergeCell ref="B31:D31"/>
    <mergeCell ref="AU119:BA119"/>
    <mergeCell ref="BB122:BH122"/>
    <mergeCell ref="AN128:AT128"/>
    <mergeCell ref="AU128:BA128"/>
    <mergeCell ref="BB118:BH118"/>
    <mergeCell ref="BB119:BH119"/>
    <mergeCell ref="BB120:BH120"/>
    <mergeCell ref="BB121:BH121"/>
    <mergeCell ref="BB127:BH127"/>
    <mergeCell ref="BB128:BH128"/>
    <mergeCell ref="BB126:BH126"/>
    <mergeCell ref="BB123:BH123"/>
    <mergeCell ref="BB124:BH124"/>
    <mergeCell ref="BB115:BH115"/>
    <mergeCell ref="AO82:AS82"/>
    <mergeCell ref="AT82:AZ82"/>
    <mergeCell ref="BA67:BH67"/>
    <mergeCell ref="AS68:AZ68"/>
    <mergeCell ref="AK67:AR67"/>
    <mergeCell ref="BF78:BP78"/>
    <mergeCell ref="AS67:AZ67"/>
    <mergeCell ref="AE79:AS79"/>
    <mergeCell ref="AT79:AZ79"/>
    <mergeCell ref="AU135:BA135"/>
    <mergeCell ref="BB135:BH135"/>
    <mergeCell ref="BI137:BP137"/>
    <mergeCell ref="BI88:BP88"/>
    <mergeCell ref="BI89:BP89"/>
    <mergeCell ref="BI90:BP90"/>
    <mergeCell ref="BI91:BP91"/>
    <mergeCell ref="BI92:BP92"/>
    <mergeCell ref="BI93:BP93"/>
    <mergeCell ref="BI94:BP94"/>
    <mergeCell ref="BI95:BP95"/>
    <mergeCell ref="BI108:BP108"/>
    <mergeCell ref="BI109:BP109"/>
    <mergeCell ref="BB88:BH88"/>
    <mergeCell ref="AU129:BA129"/>
    <mergeCell ref="AU124:BA124"/>
    <mergeCell ref="AN127:AT127"/>
    <mergeCell ref="AU127:BA127"/>
    <mergeCell ref="AN99:AT99"/>
    <mergeCell ref="AN122:AT122"/>
    <mergeCell ref="AU122:BA122"/>
    <mergeCell ref="AU105:BA105"/>
    <mergeCell ref="AN106:AT106"/>
    <mergeCell ref="AU120:BA120"/>
    <mergeCell ref="AU100:BA100"/>
    <mergeCell ref="BB125:BH125"/>
    <mergeCell ref="BI96:BP96"/>
    <mergeCell ref="BI97:BP97"/>
    <mergeCell ref="BI98:BP98"/>
    <mergeCell ref="BI99:BP99"/>
    <mergeCell ref="BI100:BP100"/>
    <mergeCell ref="BI112:BP112"/>
    <mergeCell ref="BI138:BP138"/>
    <mergeCell ref="BI136:BP136"/>
    <mergeCell ref="BB100:BH100"/>
    <mergeCell ref="BB132:BH132"/>
    <mergeCell ref="AN133:AT133"/>
    <mergeCell ref="AU133:BA133"/>
    <mergeCell ref="BB133:BH133"/>
    <mergeCell ref="BB131:BH131"/>
    <mergeCell ref="AU132:BA132"/>
    <mergeCell ref="AN123:AT123"/>
    <mergeCell ref="AU107:BA107"/>
    <mergeCell ref="AN108:AT108"/>
    <mergeCell ref="AU101:BA101"/>
    <mergeCell ref="AU123:BA123"/>
    <mergeCell ref="BB116:BH116"/>
    <mergeCell ref="BB117:BH117"/>
    <mergeCell ref="BB101:BH101"/>
    <mergeCell ref="BB102:BH102"/>
    <mergeCell ref="BB103:BH103"/>
    <mergeCell ref="AU118:BA118"/>
    <mergeCell ref="BI123:BP123"/>
    <mergeCell ref="BI124:BP124"/>
    <mergeCell ref="BI125:BP125"/>
    <mergeCell ref="BI126:BP126"/>
    <mergeCell ref="BI127:BP127"/>
    <mergeCell ref="BI135:BP135"/>
    <mergeCell ref="BI129:BP129"/>
    <mergeCell ref="BI130:BP130"/>
    <mergeCell ref="BI131:BP131"/>
    <mergeCell ref="BI105:BP105"/>
    <mergeCell ref="BI106:BP106"/>
    <mergeCell ref="BI107:BP107"/>
    <mergeCell ref="AS43:AZ43"/>
    <mergeCell ref="AG146:AX146"/>
    <mergeCell ref="AF124:AM124"/>
    <mergeCell ref="AF125:AM125"/>
    <mergeCell ref="AN140:AT140"/>
    <mergeCell ref="AU140:BA140"/>
    <mergeCell ref="AZ144:BO145"/>
    <mergeCell ref="AY146:BP146"/>
    <mergeCell ref="BI141:BP141"/>
    <mergeCell ref="BB141:BH141"/>
    <mergeCell ref="AN125:AT125"/>
    <mergeCell ref="AU125:BA125"/>
    <mergeCell ref="AN126:AT126"/>
    <mergeCell ref="AU126:BA126"/>
    <mergeCell ref="BI139:BP139"/>
    <mergeCell ref="BI140:BP140"/>
    <mergeCell ref="E135:J135"/>
    <mergeCell ref="E131:J131"/>
    <mergeCell ref="E132:J132"/>
    <mergeCell ref="R135:X135"/>
    <mergeCell ref="E133:J133"/>
    <mergeCell ref="BI132:BP132"/>
    <mergeCell ref="BI133:BP133"/>
    <mergeCell ref="BI134:BP134"/>
    <mergeCell ref="BI128:BP128"/>
    <mergeCell ref="BB140:BH140"/>
    <mergeCell ref="AN138:AT138"/>
    <mergeCell ref="AU138:BA138"/>
    <mergeCell ref="BB138:BH138"/>
    <mergeCell ref="AN139:AT139"/>
    <mergeCell ref="AU139:BA139"/>
    <mergeCell ref="BB139:BH139"/>
    <mergeCell ref="B46:D46"/>
    <mergeCell ref="B47:D47"/>
    <mergeCell ref="B48:D48"/>
    <mergeCell ref="P144:AE145"/>
    <mergeCell ref="AH144:AW145"/>
    <mergeCell ref="AN141:AT141"/>
    <mergeCell ref="AU141:BA141"/>
    <mergeCell ref="K141:Q141"/>
    <mergeCell ref="R141:X141"/>
    <mergeCell ref="Y141:AE141"/>
    <mergeCell ref="C144:M145"/>
    <mergeCell ref="E141:J141"/>
    <mergeCell ref="AF141:AM141"/>
    <mergeCell ref="AN124:AT124"/>
    <mergeCell ref="B137:D137"/>
    <mergeCell ref="AN102:AT102"/>
    <mergeCell ref="AU102:BA102"/>
    <mergeCell ref="AN103:AT103"/>
    <mergeCell ref="AU103:BA103"/>
    <mergeCell ref="AN104:AT104"/>
    <mergeCell ref="AS46:AZ46"/>
    <mergeCell ref="AU136:BA136"/>
    <mergeCell ref="AZ71:BO72"/>
    <mergeCell ref="AY73:BP73"/>
    <mergeCell ref="AE68:AJ68"/>
    <mergeCell ref="BA68:BH68"/>
    <mergeCell ref="BA78:BE78"/>
    <mergeCell ref="O73:AF73"/>
    <mergeCell ref="AN89:AT89"/>
    <mergeCell ref="AU89:BA89"/>
    <mergeCell ref="BB136:BH136"/>
    <mergeCell ref="AN137:AT137"/>
    <mergeCell ref="AC28:AD28"/>
    <mergeCell ref="AC29:AD29"/>
    <mergeCell ref="AC30:AD30"/>
    <mergeCell ref="AC31:AD31"/>
    <mergeCell ref="AC32:AD32"/>
    <mergeCell ref="AC33:AD33"/>
    <mergeCell ref="E52:AB52"/>
    <mergeCell ref="E53:AB53"/>
    <mergeCell ref="E46:AB46"/>
    <mergeCell ref="E47:AB47"/>
    <mergeCell ref="E48:AB48"/>
    <mergeCell ref="E49:AB49"/>
    <mergeCell ref="E50:AB50"/>
    <mergeCell ref="E51:AB51"/>
    <mergeCell ref="E37:AB37"/>
    <mergeCell ref="E38:AB38"/>
    <mergeCell ref="E39:AB39"/>
    <mergeCell ref="E44:AB44"/>
    <mergeCell ref="E45:AB45"/>
    <mergeCell ref="E43:AB43"/>
    <mergeCell ref="AC48:AD48"/>
    <mergeCell ref="AC49:AD49"/>
    <mergeCell ref="AC50:AD50"/>
    <mergeCell ref="AC51:AD51"/>
    <mergeCell ref="AC44:AD44"/>
    <mergeCell ref="AC45:AD45"/>
    <mergeCell ref="AC46:AD46"/>
    <mergeCell ref="AC47:AD47"/>
    <mergeCell ref="E29:AB29"/>
    <mergeCell ref="E30:AB30"/>
    <mergeCell ref="E31:AB31"/>
    <mergeCell ref="E32:AB32"/>
    <mergeCell ref="AC34:AD34"/>
    <mergeCell ref="AC43:AD43"/>
    <mergeCell ref="E58:AB58"/>
    <mergeCell ref="E59:AB59"/>
    <mergeCell ref="E54:AB54"/>
    <mergeCell ref="E55:AB55"/>
    <mergeCell ref="E56:AB56"/>
    <mergeCell ref="E57:AB57"/>
    <mergeCell ref="AC57:AD57"/>
    <mergeCell ref="AC58:AD58"/>
    <mergeCell ref="AE49:AJ49"/>
    <mergeCell ref="AE50:AJ50"/>
    <mergeCell ref="AE57:AJ57"/>
    <mergeCell ref="AE58:AJ58"/>
    <mergeCell ref="AE59:AJ59"/>
    <mergeCell ref="AE52:AJ52"/>
    <mergeCell ref="AE53:AJ53"/>
    <mergeCell ref="AE54:AJ54"/>
    <mergeCell ref="AE55:AJ55"/>
    <mergeCell ref="AE48:AJ48"/>
    <mergeCell ref="AE42:AJ42"/>
    <mergeCell ref="AE43:AJ43"/>
    <mergeCell ref="AE44:AJ44"/>
    <mergeCell ref="AE45:AJ45"/>
    <mergeCell ref="AE46:AJ46"/>
    <mergeCell ref="AE47:AJ47"/>
    <mergeCell ref="E35:AB35"/>
    <mergeCell ref="AS41:AZ41"/>
    <mergeCell ref="AS42:AZ42"/>
    <mergeCell ref="R96:X96"/>
    <mergeCell ref="K96:Q96"/>
    <mergeCell ref="AK59:AR59"/>
    <mergeCell ref="AF86:AM86"/>
    <mergeCell ref="Y86:AE86"/>
    <mergeCell ref="Y89:AE89"/>
    <mergeCell ref="Y96:AE96"/>
    <mergeCell ref="AE64:AJ64"/>
    <mergeCell ref="B80:K80"/>
    <mergeCell ref="B75:AC75"/>
    <mergeCell ref="AS56:AZ56"/>
    <mergeCell ref="AS59:AZ59"/>
    <mergeCell ref="AE56:AJ56"/>
    <mergeCell ref="AE51:AJ51"/>
    <mergeCell ref="AC59:AD59"/>
    <mergeCell ref="AC52:AD52"/>
    <mergeCell ref="AC53:AD53"/>
    <mergeCell ref="AC54:AD54"/>
    <mergeCell ref="AC55:AD55"/>
    <mergeCell ref="AC56:AD56"/>
    <mergeCell ref="B59:D59"/>
    <mergeCell ref="B53:D53"/>
    <mergeCell ref="B54:D54"/>
    <mergeCell ref="B55:D55"/>
    <mergeCell ref="B56:D56"/>
    <mergeCell ref="B49:D49"/>
    <mergeCell ref="B50:D50"/>
    <mergeCell ref="B51:D51"/>
    <mergeCell ref="B52:D52"/>
    <mergeCell ref="B45:D45"/>
    <mergeCell ref="BI51:BP51"/>
    <mergeCell ref="BA52:BH52"/>
    <mergeCell ref="BI52:BP52"/>
    <mergeCell ref="BA53:BH53"/>
    <mergeCell ref="BI53:BP53"/>
    <mergeCell ref="BI55:BP55"/>
    <mergeCell ref="BI56:BP56"/>
    <mergeCell ref="AS54:AZ54"/>
    <mergeCell ref="AK51:AR51"/>
    <mergeCell ref="AS51:AZ51"/>
    <mergeCell ref="AK52:AR52"/>
    <mergeCell ref="AS52:AZ52"/>
    <mergeCell ref="AK58:AR58"/>
    <mergeCell ref="AS58:AZ58"/>
    <mergeCell ref="AK55:AR55"/>
    <mergeCell ref="AS55:AZ55"/>
    <mergeCell ref="AK56:AR56"/>
    <mergeCell ref="BI57:BP57"/>
    <mergeCell ref="BI62:BP62"/>
    <mergeCell ref="BI63:BP63"/>
    <mergeCell ref="AK66:AR66"/>
    <mergeCell ref="AK63:AR63"/>
    <mergeCell ref="AK64:AR64"/>
    <mergeCell ref="B100:D100"/>
    <mergeCell ref="B101:D101"/>
    <mergeCell ref="B104:D104"/>
    <mergeCell ref="B98:D98"/>
    <mergeCell ref="B99:D99"/>
    <mergeCell ref="B102:D102"/>
    <mergeCell ref="Y97:AE97"/>
    <mergeCell ref="K100:Q100"/>
    <mergeCell ref="R100:X100"/>
    <mergeCell ref="Y99:AE99"/>
    <mergeCell ref="Y100:AE100"/>
    <mergeCell ref="R98:X98"/>
    <mergeCell ref="R99:X99"/>
    <mergeCell ref="K98:Q98"/>
    <mergeCell ref="Y98:AE98"/>
    <mergeCell ref="K97:Q97"/>
    <mergeCell ref="B97:D97"/>
    <mergeCell ref="K102:Q102"/>
    <mergeCell ref="R102:X102"/>
    <mergeCell ref="E98:J98"/>
    <mergeCell ref="E99:J99"/>
    <mergeCell ref="E102:J102"/>
    <mergeCell ref="E100:J100"/>
    <mergeCell ref="E101:J101"/>
    <mergeCell ref="E104:J104"/>
    <mergeCell ref="B81:K81"/>
    <mergeCell ref="B79:K79"/>
    <mergeCell ref="B127:D127"/>
    <mergeCell ref="B128:D128"/>
    <mergeCell ref="B121:D121"/>
    <mergeCell ref="B122:D122"/>
    <mergeCell ref="B123:D123"/>
    <mergeCell ref="B124:D124"/>
    <mergeCell ref="B117:D117"/>
    <mergeCell ref="B118:D118"/>
    <mergeCell ref="B119:D119"/>
    <mergeCell ref="B120:D120"/>
    <mergeCell ref="B113:D113"/>
    <mergeCell ref="B114:D114"/>
    <mergeCell ref="B115:D115"/>
    <mergeCell ref="B116:D116"/>
    <mergeCell ref="B109:D109"/>
    <mergeCell ref="B110:D110"/>
    <mergeCell ref="B111:D111"/>
    <mergeCell ref="B112:D112"/>
    <mergeCell ref="B105:D105"/>
    <mergeCell ref="B106:D106"/>
    <mergeCell ref="B107:D107"/>
    <mergeCell ref="B108:D108"/>
    <mergeCell ref="B103:D103"/>
    <mergeCell ref="E127:J127"/>
    <mergeCell ref="E128:J128"/>
    <mergeCell ref="K99:Q99"/>
    <mergeCell ref="K103:Q103"/>
    <mergeCell ref="K104:Q104"/>
    <mergeCell ref="K106:Q106"/>
    <mergeCell ref="K108:Q108"/>
    <mergeCell ref="K110:Q110"/>
    <mergeCell ref="K115:Q115"/>
    <mergeCell ref="E123:J123"/>
    <mergeCell ref="E124:J124"/>
    <mergeCell ref="E125:J125"/>
    <mergeCell ref="E118:J118"/>
    <mergeCell ref="E119:J119"/>
    <mergeCell ref="E120:J120"/>
    <mergeCell ref="E121:J121"/>
    <mergeCell ref="E115:J115"/>
    <mergeCell ref="E116:J116"/>
    <mergeCell ref="E117:J117"/>
    <mergeCell ref="K113:Q113"/>
    <mergeCell ref="K127:Q127"/>
    <mergeCell ref="E112:J112"/>
    <mergeCell ref="E113:J113"/>
    <mergeCell ref="E122:J122"/>
    <mergeCell ref="E108:J108"/>
    <mergeCell ref="E109:J109"/>
    <mergeCell ref="E103:J103"/>
    <mergeCell ref="E114:J114"/>
    <mergeCell ref="E110:J110"/>
    <mergeCell ref="E111:J111"/>
    <mergeCell ref="E106:J106"/>
    <mergeCell ref="AF111:AM111"/>
    <mergeCell ref="AF112:AM112"/>
    <mergeCell ref="AF113:AM113"/>
    <mergeCell ref="R110:X110"/>
    <mergeCell ref="R115:X115"/>
    <mergeCell ref="Y115:AE115"/>
    <mergeCell ref="K112:Q112"/>
    <mergeCell ref="R112:X112"/>
    <mergeCell ref="Y112:AE112"/>
    <mergeCell ref="Y110:AE110"/>
    <mergeCell ref="K111:Q111"/>
    <mergeCell ref="R111:X111"/>
    <mergeCell ref="Y111:AE111"/>
    <mergeCell ref="K109:Q109"/>
    <mergeCell ref="R109:X109"/>
    <mergeCell ref="Y109:AE109"/>
    <mergeCell ref="Y113:AE113"/>
    <mergeCell ref="R108:X108"/>
    <mergeCell ref="Y108:AE108"/>
    <mergeCell ref="E126:J126"/>
    <mergeCell ref="R106:X106"/>
    <mergeCell ref="Y106:AE106"/>
    <mergeCell ref="K107:Q107"/>
    <mergeCell ref="R107:X107"/>
    <mergeCell ref="Y107:AE107"/>
    <mergeCell ref="K105:Q105"/>
    <mergeCell ref="R105:X105"/>
    <mergeCell ref="Y105:AE105"/>
    <mergeCell ref="AF114:AM114"/>
    <mergeCell ref="K123:Q123"/>
    <mergeCell ref="R123:X123"/>
    <mergeCell ref="Y123:AE123"/>
    <mergeCell ref="K124:Q124"/>
    <mergeCell ref="R124:X124"/>
    <mergeCell ref="Y124:AE124"/>
    <mergeCell ref="K126:Q126"/>
    <mergeCell ref="R126:X126"/>
    <mergeCell ref="Y126:AE126"/>
    <mergeCell ref="K122:Q122"/>
    <mergeCell ref="R122:X122"/>
    <mergeCell ref="Y122:AE122"/>
    <mergeCell ref="R119:X119"/>
    <mergeCell ref="Y119:AE119"/>
    <mergeCell ref="K120:Q120"/>
    <mergeCell ref="R120:X120"/>
    <mergeCell ref="Y120:AE120"/>
    <mergeCell ref="K119:Q119"/>
    <mergeCell ref="K125:Q125"/>
    <mergeCell ref="R125:X125"/>
    <mergeCell ref="Y125:AE125"/>
    <mergeCell ref="R113:X113"/>
    <mergeCell ref="K128:Q128"/>
    <mergeCell ref="R128:X128"/>
    <mergeCell ref="Y128:AE128"/>
    <mergeCell ref="AF96:AM96"/>
    <mergeCell ref="AF97:AM97"/>
    <mergeCell ref="AF98:AM98"/>
    <mergeCell ref="AF99:AM99"/>
    <mergeCell ref="AF100:AM100"/>
    <mergeCell ref="AF101:AM101"/>
    <mergeCell ref="AF102:AM102"/>
    <mergeCell ref="AF103:AM103"/>
    <mergeCell ref="K116:Q116"/>
    <mergeCell ref="R116:X116"/>
    <mergeCell ref="Y116:AE116"/>
    <mergeCell ref="AF107:AM107"/>
    <mergeCell ref="AF108:AM108"/>
    <mergeCell ref="AF109:AM109"/>
    <mergeCell ref="AF110:AM110"/>
    <mergeCell ref="K114:Q114"/>
    <mergeCell ref="R114:X114"/>
    <mergeCell ref="AF128:AM128"/>
    <mergeCell ref="K117:Q117"/>
    <mergeCell ref="R117:X117"/>
    <mergeCell ref="Y117:AE117"/>
    <mergeCell ref="K118:Q118"/>
    <mergeCell ref="R118:X118"/>
    <mergeCell ref="Y118:AE118"/>
    <mergeCell ref="K121:Q121"/>
    <mergeCell ref="R121:X121"/>
    <mergeCell ref="Y121:AE121"/>
    <mergeCell ref="BI111:BP111"/>
    <mergeCell ref="BI110:BP110"/>
    <mergeCell ref="BB111:BH111"/>
    <mergeCell ref="BB112:BH112"/>
    <mergeCell ref="BB114:BH114"/>
    <mergeCell ref="BI113:BP113"/>
    <mergeCell ref="BB113:BH113"/>
    <mergeCell ref="BI122:BP122"/>
    <mergeCell ref="BI118:BP118"/>
    <mergeCell ref="BI114:BP114"/>
    <mergeCell ref="BI119:BP119"/>
    <mergeCell ref="BI120:BP120"/>
    <mergeCell ref="BI121:BP121"/>
    <mergeCell ref="BI115:BP115"/>
    <mergeCell ref="BI116:BP116"/>
    <mergeCell ref="BI117:BP117"/>
    <mergeCell ref="BI101:BP101"/>
    <mergeCell ref="BI102:BP102"/>
    <mergeCell ref="BI103:BP103"/>
    <mergeCell ref="BI104:BP104"/>
    <mergeCell ref="BB109:BH109"/>
    <mergeCell ref="BB110:BH110"/>
    <mergeCell ref="BB106:BH106"/>
    <mergeCell ref="BB107:BH107"/>
    <mergeCell ref="BB108:BH108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21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/>
      <c r="BF7" s="555"/>
      <c r="BG7" s="555"/>
      <c r="BH7" s="555"/>
      <c r="BI7" s="555"/>
      <c r="BJ7" s="41" t="s">
        <v>31</v>
      </c>
      <c r="BK7" s="554"/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 t="e">
        <f>'Cronograma Global'!#REF!</f>
        <v>#REF!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 t="e">
        <f>AK13+Mês06!BA13</f>
        <v>#REF!</v>
      </c>
      <c r="BB13" s="428"/>
      <c r="BC13" s="428"/>
      <c r="BD13" s="428"/>
      <c r="BE13" s="428"/>
      <c r="BF13" s="428"/>
      <c r="BG13" s="428"/>
      <c r="BH13" s="428"/>
      <c r="BI13" s="427">
        <f>AS13+Mês06!BI13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 t="e">
        <f>'Cronograma Global'!#REF!</f>
        <v>#REF!</v>
      </c>
      <c r="AL14" s="427"/>
      <c r="AM14" s="427"/>
      <c r="AN14" s="427"/>
      <c r="AO14" s="427"/>
      <c r="AP14" s="427"/>
      <c r="AQ14" s="427"/>
      <c r="AR14" s="427"/>
      <c r="AS14" s="423"/>
      <c r="AT14" s="596"/>
      <c r="AU14" s="596"/>
      <c r="AV14" s="596"/>
      <c r="AW14" s="596"/>
      <c r="AX14" s="596"/>
      <c r="AY14" s="596"/>
      <c r="AZ14" s="596"/>
      <c r="BA14" s="427" t="e">
        <f>AK14+Mês06!BA14</f>
        <v>#REF!</v>
      </c>
      <c r="BB14" s="428"/>
      <c r="BC14" s="428"/>
      <c r="BD14" s="428"/>
      <c r="BE14" s="428"/>
      <c r="BF14" s="428"/>
      <c r="BG14" s="428"/>
      <c r="BH14" s="428"/>
      <c r="BI14" s="427">
        <f>AS14+Mês06!BI14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 t="e">
        <f>'Cronograma Global'!#REF!</f>
        <v>#REF!</v>
      </c>
      <c r="AL15" s="427"/>
      <c r="AM15" s="427"/>
      <c r="AN15" s="427"/>
      <c r="AO15" s="427"/>
      <c r="AP15" s="427"/>
      <c r="AQ15" s="427"/>
      <c r="AR15" s="427"/>
      <c r="AS15" s="423"/>
      <c r="AT15" s="423"/>
      <c r="AU15" s="423"/>
      <c r="AV15" s="423"/>
      <c r="AW15" s="423"/>
      <c r="AX15" s="423"/>
      <c r="AY15" s="423"/>
      <c r="AZ15" s="423"/>
      <c r="BA15" s="427" t="e">
        <f>AK15+Mês06!BA15</f>
        <v>#REF!</v>
      </c>
      <c r="BB15" s="428"/>
      <c r="BC15" s="428"/>
      <c r="BD15" s="428"/>
      <c r="BE15" s="428"/>
      <c r="BF15" s="428"/>
      <c r="BG15" s="428"/>
      <c r="BH15" s="428"/>
      <c r="BI15" s="427">
        <f>AS15+Mês06!BI15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 t="e">
        <f>'Cronograma Global'!#REF!</f>
        <v>#REF!</v>
      </c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3"/>
      <c r="AX16" s="423"/>
      <c r="AY16" s="423"/>
      <c r="AZ16" s="423"/>
      <c r="BA16" s="427" t="e">
        <f>AK16+Mês06!BA16</f>
        <v>#REF!</v>
      </c>
      <c r="BB16" s="428"/>
      <c r="BC16" s="428"/>
      <c r="BD16" s="428"/>
      <c r="BE16" s="428"/>
      <c r="BF16" s="428"/>
      <c r="BG16" s="428"/>
      <c r="BH16" s="428"/>
      <c r="BI16" s="427">
        <f>AS16+Mês06!BI16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 t="e">
        <f>'Cronograma Global'!#REF!</f>
        <v>#REF!</v>
      </c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3"/>
      <c r="AX17" s="423"/>
      <c r="AY17" s="423"/>
      <c r="AZ17" s="423"/>
      <c r="BA17" s="427" t="e">
        <f>AK17+Mês06!BA17</f>
        <v>#REF!</v>
      </c>
      <c r="BB17" s="428"/>
      <c r="BC17" s="428"/>
      <c r="BD17" s="428"/>
      <c r="BE17" s="428"/>
      <c r="BF17" s="428"/>
      <c r="BG17" s="428"/>
      <c r="BH17" s="428"/>
      <c r="BI17" s="427">
        <f>AS17+Mês06!BI17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27" t="e">
        <f>'Cronograma Global'!#REF!</f>
        <v>#REF!</v>
      </c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3"/>
      <c r="AX18" s="423"/>
      <c r="AY18" s="423"/>
      <c r="AZ18" s="423"/>
      <c r="BA18" s="427" t="e">
        <f>AK18+Mês06!BA18</f>
        <v>#REF!</v>
      </c>
      <c r="BB18" s="428"/>
      <c r="BC18" s="428"/>
      <c r="BD18" s="428"/>
      <c r="BE18" s="428"/>
      <c r="BF18" s="428"/>
      <c r="BG18" s="428"/>
      <c r="BH18" s="428"/>
      <c r="BI18" s="427">
        <f>AS18+Mês06!BI18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27" t="e">
        <f>'Cronograma Global'!#REF!</f>
        <v>#REF!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 t="e">
        <f>AK19+Mês06!BA19</f>
        <v>#REF!</v>
      </c>
      <c r="BB19" s="428"/>
      <c r="BC19" s="428"/>
      <c r="BD19" s="428"/>
      <c r="BE19" s="428"/>
      <c r="BF19" s="428"/>
      <c r="BG19" s="428"/>
      <c r="BH19" s="428"/>
      <c r="BI19" s="427">
        <f>AS19+Mês06!BI19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27" t="e">
        <f>'Cronograma Global'!#REF!</f>
        <v>#REF!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 t="e">
        <f>AK20+Mês06!BA20</f>
        <v>#REF!</v>
      </c>
      <c r="BB20" s="428"/>
      <c r="BC20" s="428"/>
      <c r="BD20" s="428"/>
      <c r="BE20" s="428"/>
      <c r="BF20" s="428"/>
      <c r="BG20" s="428"/>
      <c r="BH20" s="428"/>
      <c r="BI20" s="427">
        <f>AS20+Mês06!BI20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27" t="e">
        <f>'Cronograma Global'!#REF!</f>
        <v>#REF!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 t="e">
        <f>AK21+Mês06!BA21</f>
        <v>#REF!</v>
      </c>
      <c r="BB21" s="428"/>
      <c r="BC21" s="428"/>
      <c r="BD21" s="428"/>
      <c r="BE21" s="428"/>
      <c r="BF21" s="428"/>
      <c r="BG21" s="428"/>
      <c r="BH21" s="428"/>
      <c r="BI21" s="427">
        <f>AS21+Mês06!BI21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27" t="e">
        <f>'Cronograma Global'!#REF!</f>
        <v>#REF!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 t="e">
        <f>AK22+Mês06!BA22</f>
        <v>#REF!</v>
      </c>
      <c r="BB22" s="428"/>
      <c r="BC22" s="428"/>
      <c r="BD22" s="428"/>
      <c r="BE22" s="428"/>
      <c r="BF22" s="428"/>
      <c r="BG22" s="428"/>
      <c r="BH22" s="428"/>
      <c r="BI22" s="427">
        <f>AS22+Mês06!BI22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27" t="e">
        <f>'Cronograma Global'!#REF!</f>
        <v>#REF!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 t="e">
        <f>AK23+Mês06!BA23</f>
        <v>#REF!</v>
      </c>
      <c r="BB23" s="428"/>
      <c r="BC23" s="428"/>
      <c r="BD23" s="428"/>
      <c r="BE23" s="428"/>
      <c r="BF23" s="428"/>
      <c r="BG23" s="428"/>
      <c r="BH23" s="428"/>
      <c r="BI23" s="427">
        <f>AS23+Mês06!BI23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27" t="e">
        <f>'Cronograma Global'!#REF!</f>
        <v>#REF!</v>
      </c>
      <c r="AL24" s="427"/>
      <c r="AM24" s="427"/>
      <c r="AN24" s="427"/>
      <c r="AO24" s="427"/>
      <c r="AP24" s="427"/>
      <c r="AQ24" s="427"/>
      <c r="AR24" s="427"/>
      <c r="AS24" s="423"/>
      <c r="AT24" s="423"/>
      <c r="AU24" s="423"/>
      <c r="AV24" s="423"/>
      <c r="AW24" s="423"/>
      <c r="AX24" s="423"/>
      <c r="AY24" s="423"/>
      <c r="AZ24" s="423"/>
      <c r="BA24" s="427" t="e">
        <f>AK24+Mês06!BA24</f>
        <v>#REF!</v>
      </c>
      <c r="BB24" s="428"/>
      <c r="BC24" s="428"/>
      <c r="BD24" s="428"/>
      <c r="BE24" s="428"/>
      <c r="BF24" s="428"/>
      <c r="BG24" s="428"/>
      <c r="BH24" s="428"/>
      <c r="BI24" s="427">
        <f>AS24+Mês06!BI24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27" t="e">
        <f>'Cronograma Global'!#REF!</f>
        <v>#REF!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 t="e">
        <f>AK25+Mês06!BA25</f>
        <v>#REF!</v>
      </c>
      <c r="BB25" s="428"/>
      <c r="BC25" s="428"/>
      <c r="BD25" s="428"/>
      <c r="BE25" s="428"/>
      <c r="BF25" s="428"/>
      <c r="BG25" s="428"/>
      <c r="BH25" s="428"/>
      <c r="BI25" s="427">
        <f>AS25+Mês06!BI25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27" t="e">
        <f>'Cronograma Global'!#REF!</f>
        <v>#REF!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 t="e">
        <f>AK26+Mês06!BA26</f>
        <v>#REF!</v>
      </c>
      <c r="BB26" s="428"/>
      <c r="BC26" s="428"/>
      <c r="BD26" s="428"/>
      <c r="BE26" s="428"/>
      <c r="BF26" s="428"/>
      <c r="BG26" s="428"/>
      <c r="BH26" s="428"/>
      <c r="BI26" s="427">
        <f>AS26+Mês06!BI26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27" t="e">
        <f>'Cronograma Global'!#REF!</f>
        <v>#REF!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 t="e">
        <f>AK27+Mês06!BA27</f>
        <v>#REF!</v>
      </c>
      <c r="BB27" s="428"/>
      <c r="BC27" s="428"/>
      <c r="BD27" s="428"/>
      <c r="BE27" s="428"/>
      <c r="BF27" s="428"/>
      <c r="BG27" s="428"/>
      <c r="BH27" s="428"/>
      <c r="BI27" s="427">
        <f>AS27+Mês06!BI27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27" t="e">
        <f>'Cronograma Global'!#REF!</f>
        <v>#REF!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 t="e">
        <f>AK28+Mês06!BA28</f>
        <v>#REF!</v>
      </c>
      <c r="BB28" s="428"/>
      <c r="BC28" s="428"/>
      <c r="BD28" s="428"/>
      <c r="BE28" s="428"/>
      <c r="BF28" s="428"/>
      <c r="BG28" s="428"/>
      <c r="BH28" s="428"/>
      <c r="BI28" s="427">
        <f>AS28+Mês06!BI28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27" t="e">
        <f>'Cronograma Global'!#REF!</f>
        <v>#REF!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 t="e">
        <f>AK29+Mês06!BA29</f>
        <v>#REF!</v>
      </c>
      <c r="BB29" s="428"/>
      <c r="BC29" s="428"/>
      <c r="BD29" s="428"/>
      <c r="BE29" s="428"/>
      <c r="BF29" s="428"/>
      <c r="BG29" s="428"/>
      <c r="BH29" s="428"/>
      <c r="BI29" s="427">
        <f>AS29+Mês06!BI29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27" t="e">
        <f>'Cronograma Global'!#REF!</f>
        <v>#REF!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 t="e">
        <f>AK30+Mês06!BA30</f>
        <v>#REF!</v>
      </c>
      <c r="BB30" s="428"/>
      <c r="BC30" s="428"/>
      <c r="BD30" s="428"/>
      <c r="BE30" s="428"/>
      <c r="BF30" s="428"/>
      <c r="BG30" s="428"/>
      <c r="BH30" s="428"/>
      <c r="BI30" s="427">
        <f>AS30+Mês06!BI30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27" t="e">
        <f>'Cronograma Global'!#REF!</f>
        <v>#REF!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 t="e">
        <f>AK31+Mês06!BA31</f>
        <v>#REF!</v>
      </c>
      <c r="BB31" s="428"/>
      <c r="BC31" s="428"/>
      <c r="BD31" s="428"/>
      <c r="BE31" s="428"/>
      <c r="BF31" s="428"/>
      <c r="BG31" s="428"/>
      <c r="BH31" s="428"/>
      <c r="BI31" s="427">
        <f>AS31+Mês06!BI31</f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AK32+Mês06!BA32</f>
        <v>#REF!</v>
      </c>
      <c r="BB32" s="428"/>
      <c r="BC32" s="428"/>
      <c r="BD32" s="428"/>
      <c r="BE32" s="428"/>
      <c r="BF32" s="428"/>
      <c r="BG32" s="428"/>
      <c r="BH32" s="428"/>
      <c r="BI32" s="427">
        <f>AS32+Mês06!BI32</f>
        <v>0</v>
      </c>
      <c r="BJ32" s="428"/>
      <c r="BK32" s="428"/>
      <c r="BL32" s="428"/>
      <c r="BM32" s="428"/>
      <c r="BN32" s="428"/>
      <c r="BO32" s="428"/>
      <c r="BP32" s="429"/>
    </row>
    <row r="33" spans="2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/>
      <c r="AT33" s="423"/>
      <c r="AU33" s="423"/>
      <c r="AV33" s="423"/>
      <c r="AW33" s="423"/>
      <c r="AX33" s="423"/>
      <c r="AY33" s="423"/>
      <c r="AZ33" s="423"/>
      <c r="BA33" s="427" t="e">
        <f>AK33+Mês06!BA33</f>
        <v>#REF!</v>
      </c>
      <c r="BB33" s="428"/>
      <c r="BC33" s="428"/>
      <c r="BD33" s="428"/>
      <c r="BE33" s="428"/>
      <c r="BF33" s="428"/>
      <c r="BG33" s="428"/>
      <c r="BH33" s="428"/>
      <c r="BI33" s="427">
        <f>AS33+Mês06!BI33</f>
        <v>90</v>
      </c>
      <c r="BJ33" s="428"/>
      <c r="BK33" s="428"/>
      <c r="BL33" s="428"/>
      <c r="BM33" s="428"/>
      <c r="BN33" s="428"/>
      <c r="BO33" s="428"/>
      <c r="BP33" s="429"/>
    </row>
    <row r="34" spans="2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/>
      <c r="AT34" s="423"/>
      <c r="AU34" s="423"/>
      <c r="AV34" s="423"/>
      <c r="AW34" s="423"/>
      <c r="AX34" s="423"/>
      <c r="AY34" s="423"/>
      <c r="AZ34" s="423"/>
      <c r="BA34" s="427" t="e">
        <f>AK34+Mês06!BA34</f>
        <v>#REF!</v>
      </c>
      <c r="BB34" s="428"/>
      <c r="BC34" s="428"/>
      <c r="BD34" s="428"/>
      <c r="BE34" s="428"/>
      <c r="BF34" s="428"/>
      <c r="BG34" s="428"/>
      <c r="BH34" s="428"/>
      <c r="BI34" s="427">
        <f>AS34+Mês06!BI34</f>
        <v>90</v>
      </c>
      <c r="BJ34" s="428"/>
      <c r="BK34" s="428"/>
      <c r="BL34" s="428"/>
      <c r="BM34" s="428"/>
      <c r="BN34" s="428"/>
      <c r="BO34" s="428"/>
      <c r="BP34" s="429"/>
    </row>
    <row r="35" spans="2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/>
      <c r="AT35" s="423"/>
      <c r="AU35" s="423"/>
      <c r="AV35" s="423"/>
      <c r="AW35" s="423"/>
      <c r="AX35" s="423"/>
      <c r="AY35" s="423"/>
      <c r="AZ35" s="423"/>
      <c r="BA35" s="427" t="e">
        <f>AK35+Mês06!BA35</f>
        <v>#REF!</v>
      </c>
      <c r="BB35" s="428"/>
      <c r="BC35" s="428"/>
      <c r="BD35" s="428"/>
      <c r="BE35" s="428"/>
      <c r="BF35" s="428"/>
      <c r="BG35" s="428"/>
      <c r="BH35" s="428"/>
      <c r="BI35" s="427">
        <f>AS35+Mês06!BI35</f>
        <v>90</v>
      </c>
      <c r="BJ35" s="428"/>
      <c r="BK35" s="428"/>
      <c r="BL35" s="428"/>
      <c r="BM35" s="428"/>
      <c r="BN35" s="428"/>
      <c r="BO35" s="428"/>
      <c r="BP35" s="429"/>
    </row>
    <row r="36" spans="2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AK36+Mês06!BA36</f>
        <v>#REF!</v>
      </c>
      <c r="BB36" s="428"/>
      <c r="BC36" s="428"/>
      <c r="BD36" s="428"/>
      <c r="BE36" s="428"/>
      <c r="BF36" s="428"/>
      <c r="BG36" s="428"/>
      <c r="BH36" s="428"/>
      <c r="BI36" s="427">
        <f>AS36+Mês06!BI36</f>
        <v>0</v>
      </c>
      <c r="BJ36" s="428"/>
      <c r="BK36" s="428"/>
      <c r="BL36" s="428"/>
      <c r="BM36" s="428"/>
      <c r="BN36" s="428"/>
      <c r="BO36" s="428"/>
      <c r="BP36" s="429"/>
    </row>
    <row r="37" spans="2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/>
      <c r="AT37" s="423"/>
      <c r="AU37" s="423"/>
      <c r="AV37" s="423"/>
      <c r="AW37" s="423"/>
      <c r="AX37" s="423"/>
      <c r="AY37" s="423"/>
      <c r="AZ37" s="423"/>
      <c r="BA37" s="427" t="e">
        <f>AK37+Mês06!BA37</f>
        <v>#REF!</v>
      </c>
      <c r="BB37" s="428"/>
      <c r="BC37" s="428"/>
      <c r="BD37" s="428"/>
      <c r="BE37" s="428"/>
      <c r="BF37" s="428"/>
      <c r="BG37" s="428"/>
      <c r="BH37" s="428"/>
      <c r="BI37" s="427">
        <f>AS37+Mês06!BI37</f>
        <v>90</v>
      </c>
      <c r="BJ37" s="428"/>
      <c r="BK37" s="428"/>
      <c r="BL37" s="428"/>
      <c r="BM37" s="428"/>
      <c r="BN37" s="428"/>
      <c r="BO37" s="428"/>
      <c r="BP37" s="429"/>
    </row>
    <row r="38" spans="2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438" t="e">
        <f>'Cronograma Global'!#REF!</f>
        <v>#REF!</v>
      </c>
      <c r="AD38" s="439"/>
      <c r="AE38" s="440" t="e">
        <f>'Cronograma Global'!#REF!</f>
        <v>#REF!</v>
      </c>
      <c r="AF38" s="440"/>
      <c r="AG38" s="440"/>
      <c r="AH38" s="440"/>
      <c r="AI38" s="440"/>
      <c r="AJ38" s="440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AK38+Mês06!BA38</f>
        <v>#REF!</v>
      </c>
      <c r="BB38" s="428"/>
      <c r="BC38" s="428"/>
      <c r="BD38" s="428"/>
      <c r="BE38" s="428"/>
      <c r="BF38" s="428"/>
      <c r="BG38" s="428"/>
      <c r="BH38" s="428"/>
      <c r="BI38" s="427">
        <f>AS38+Mês06!BI38</f>
        <v>0</v>
      </c>
      <c r="BJ38" s="428"/>
      <c r="BK38" s="428"/>
      <c r="BL38" s="428"/>
      <c r="BM38" s="428"/>
      <c r="BN38" s="428"/>
      <c r="BO38" s="428"/>
      <c r="BP38" s="429"/>
    </row>
    <row r="39" spans="2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8" t="e">
        <f>'Cronograma Global'!#REF!</f>
        <v>#REF!</v>
      </c>
      <c r="AD39" s="439"/>
      <c r="AE39" s="440" t="e">
        <f>'Cronograma Global'!#REF!</f>
        <v>#REF!</v>
      </c>
      <c r="AF39" s="440"/>
      <c r="AG39" s="440"/>
      <c r="AH39" s="440"/>
      <c r="AI39" s="440"/>
      <c r="AJ39" s="440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/>
      <c r="AT39" s="423"/>
      <c r="AU39" s="423"/>
      <c r="AV39" s="423"/>
      <c r="AW39" s="423"/>
      <c r="AX39" s="423"/>
      <c r="AY39" s="423"/>
      <c r="AZ39" s="423"/>
      <c r="BA39" s="427" t="e">
        <f>AK39+Mês06!BA39</f>
        <v>#REF!</v>
      </c>
      <c r="BB39" s="428"/>
      <c r="BC39" s="428"/>
      <c r="BD39" s="428"/>
      <c r="BE39" s="428"/>
      <c r="BF39" s="428"/>
      <c r="BG39" s="428"/>
      <c r="BH39" s="428"/>
      <c r="BI39" s="427">
        <f>AS39+Mês06!BI39</f>
        <v>90</v>
      </c>
      <c r="BJ39" s="428"/>
      <c r="BK39" s="428"/>
      <c r="BL39" s="428"/>
      <c r="BM39" s="428"/>
      <c r="BN39" s="428"/>
      <c r="BO39" s="428"/>
      <c r="BP39" s="429"/>
    </row>
    <row r="40" spans="2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438" t="e">
        <f>'Cronograma Global'!#REF!</f>
        <v>#REF!</v>
      </c>
      <c r="AD40" s="439"/>
      <c r="AE40" s="440" t="e">
        <f>'Cronograma Global'!#REF!</f>
        <v>#REF!</v>
      </c>
      <c r="AF40" s="440"/>
      <c r="AG40" s="440"/>
      <c r="AH40" s="440"/>
      <c r="AI40" s="440"/>
      <c r="AJ40" s="440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/>
      <c r="AT40" s="423"/>
      <c r="AU40" s="423"/>
      <c r="AV40" s="423"/>
      <c r="AW40" s="423"/>
      <c r="AX40" s="423"/>
      <c r="AY40" s="423"/>
      <c r="AZ40" s="423"/>
      <c r="BA40" s="427" t="e">
        <f>AK40+Mês06!BA40</f>
        <v>#REF!</v>
      </c>
      <c r="BB40" s="428"/>
      <c r="BC40" s="428"/>
      <c r="BD40" s="428"/>
      <c r="BE40" s="428"/>
      <c r="BF40" s="428"/>
      <c r="BG40" s="428"/>
      <c r="BH40" s="428"/>
      <c r="BI40" s="427">
        <f>AS40+Mês06!BI40</f>
        <v>90</v>
      </c>
      <c r="BJ40" s="428"/>
      <c r="BK40" s="428"/>
      <c r="BL40" s="428"/>
      <c r="BM40" s="428"/>
      <c r="BN40" s="428"/>
      <c r="BO40" s="428"/>
      <c r="BP40" s="429"/>
    </row>
    <row r="41" spans="2:68" s="11" customFormat="1" ht="14.25" customHeight="1" x14ac:dyDescent="0.2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8" t="e">
        <f>'Cronograma Global'!#REF!</f>
        <v>#REF!</v>
      </c>
      <c r="AD41" s="439"/>
      <c r="AE41" s="440" t="e">
        <f>'Cronograma Global'!#REF!</f>
        <v>#REF!</v>
      </c>
      <c r="AF41" s="440"/>
      <c r="AG41" s="440"/>
      <c r="AH41" s="440"/>
      <c r="AI41" s="440"/>
      <c r="AJ41" s="440"/>
      <c r="AK41" s="427" t="e">
        <f>'Cronograma Global'!#REF!</f>
        <v>#REF!</v>
      </c>
      <c r="AL41" s="427"/>
      <c r="AM41" s="427"/>
      <c r="AN41" s="427"/>
      <c r="AO41" s="427"/>
      <c r="AP41" s="427"/>
      <c r="AQ41" s="427"/>
      <c r="AR41" s="427"/>
      <c r="AS41" s="423"/>
      <c r="AT41" s="423"/>
      <c r="AU41" s="423"/>
      <c r="AV41" s="423"/>
      <c r="AW41" s="423"/>
      <c r="AX41" s="423"/>
      <c r="AY41" s="423"/>
      <c r="AZ41" s="423"/>
      <c r="BA41" s="427" t="e">
        <f>AK41+Mês06!BA41</f>
        <v>#REF!</v>
      </c>
      <c r="BB41" s="428"/>
      <c r="BC41" s="428"/>
      <c r="BD41" s="428"/>
      <c r="BE41" s="428"/>
      <c r="BF41" s="428"/>
      <c r="BG41" s="428"/>
      <c r="BH41" s="428"/>
      <c r="BI41" s="427">
        <f>AS41+Mês06!BI41</f>
        <v>0</v>
      </c>
      <c r="BJ41" s="428"/>
      <c r="BK41" s="428"/>
      <c r="BL41" s="428"/>
      <c r="BM41" s="428"/>
      <c r="BN41" s="428"/>
      <c r="BO41" s="428"/>
      <c r="BP41" s="429"/>
    </row>
    <row r="42" spans="2:68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8" t="e">
        <f>'Cronograma Global'!#REF!</f>
        <v>#REF!</v>
      </c>
      <c r="AD42" s="439"/>
      <c r="AE42" s="440" t="e">
        <f>'Cronograma Global'!#REF!</f>
        <v>#REF!</v>
      </c>
      <c r="AF42" s="440"/>
      <c r="AG42" s="440"/>
      <c r="AH42" s="440"/>
      <c r="AI42" s="440"/>
      <c r="AJ42" s="440"/>
      <c r="AK42" s="427" t="e">
        <f>'Cronograma Global'!#REF!</f>
        <v>#REF!</v>
      </c>
      <c r="AL42" s="427"/>
      <c r="AM42" s="427"/>
      <c r="AN42" s="427"/>
      <c r="AO42" s="427"/>
      <c r="AP42" s="427"/>
      <c r="AQ42" s="427"/>
      <c r="AR42" s="427"/>
      <c r="AS42" s="423"/>
      <c r="AT42" s="423"/>
      <c r="AU42" s="423"/>
      <c r="AV42" s="423"/>
      <c r="AW42" s="423"/>
      <c r="AX42" s="423"/>
      <c r="AY42" s="423"/>
      <c r="AZ42" s="423"/>
      <c r="BA42" s="427" t="e">
        <f>AK42+Mês06!BA42</f>
        <v>#REF!</v>
      </c>
      <c r="BB42" s="428"/>
      <c r="BC42" s="428"/>
      <c r="BD42" s="428"/>
      <c r="BE42" s="428"/>
      <c r="BF42" s="428"/>
      <c r="BG42" s="428"/>
      <c r="BH42" s="428"/>
      <c r="BI42" s="427">
        <f>AS42+Mês06!BI42</f>
        <v>0</v>
      </c>
      <c r="BJ42" s="428"/>
      <c r="BK42" s="428"/>
      <c r="BL42" s="428"/>
      <c r="BM42" s="428"/>
      <c r="BN42" s="428"/>
      <c r="BO42" s="428"/>
      <c r="BP42" s="429"/>
    </row>
    <row r="43" spans="2:68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438" t="e">
        <f>'Cronograma Global'!#REF!</f>
        <v>#REF!</v>
      </c>
      <c r="AD43" s="439"/>
      <c r="AE43" s="440" t="e">
        <f>'Cronograma Global'!#REF!</f>
        <v>#REF!</v>
      </c>
      <c r="AF43" s="440"/>
      <c r="AG43" s="440"/>
      <c r="AH43" s="440"/>
      <c r="AI43" s="440"/>
      <c r="AJ43" s="440"/>
      <c r="AK43" s="427" t="e">
        <f>'Cronograma Global'!#REF!</f>
        <v>#REF!</v>
      </c>
      <c r="AL43" s="427"/>
      <c r="AM43" s="427"/>
      <c r="AN43" s="427"/>
      <c r="AO43" s="427"/>
      <c r="AP43" s="427"/>
      <c r="AQ43" s="427"/>
      <c r="AR43" s="427"/>
      <c r="AS43" s="423"/>
      <c r="AT43" s="423"/>
      <c r="AU43" s="423"/>
      <c r="AV43" s="423"/>
      <c r="AW43" s="423"/>
      <c r="AX43" s="423"/>
      <c r="AY43" s="423"/>
      <c r="AZ43" s="423"/>
      <c r="BA43" s="427" t="e">
        <f>AK43+Mês06!BA43</f>
        <v>#REF!</v>
      </c>
      <c r="BB43" s="428"/>
      <c r="BC43" s="428"/>
      <c r="BD43" s="428"/>
      <c r="BE43" s="428"/>
      <c r="BF43" s="428"/>
      <c r="BG43" s="428"/>
      <c r="BH43" s="428"/>
      <c r="BI43" s="427">
        <f>AS43+Mês06!BI43</f>
        <v>0</v>
      </c>
      <c r="BJ43" s="428"/>
      <c r="BK43" s="428"/>
      <c r="BL43" s="428"/>
      <c r="BM43" s="428"/>
      <c r="BN43" s="428"/>
      <c r="BO43" s="428"/>
      <c r="BP43" s="429"/>
    </row>
    <row r="44" spans="2:68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438" t="e">
        <f>'Cronograma Global'!#REF!</f>
        <v>#REF!</v>
      </c>
      <c r="AD44" s="439"/>
      <c r="AE44" s="440" t="e">
        <f>'Cronograma Global'!#REF!</f>
        <v>#REF!</v>
      </c>
      <c r="AF44" s="440"/>
      <c r="AG44" s="440"/>
      <c r="AH44" s="440"/>
      <c r="AI44" s="440"/>
      <c r="AJ44" s="440"/>
      <c r="AK44" s="427" t="e">
        <f>'Cronograma Global'!#REF!</f>
        <v>#REF!</v>
      </c>
      <c r="AL44" s="427"/>
      <c r="AM44" s="427"/>
      <c r="AN44" s="427"/>
      <c r="AO44" s="427"/>
      <c r="AP44" s="427"/>
      <c r="AQ44" s="427"/>
      <c r="AR44" s="427"/>
      <c r="AS44" s="423"/>
      <c r="AT44" s="423"/>
      <c r="AU44" s="423"/>
      <c r="AV44" s="423"/>
      <c r="AW44" s="423"/>
      <c r="AX44" s="423"/>
      <c r="AY44" s="423"/>
      <c r="AZ44" s="423"/>
      <c r="BA44" s="427" t="e">
        <f>AK44+Mês06!BA44</f>
        <v>#REF!</v>
      </c>
      <c r="BB44" s="428"/>
      <c r="BC44" s="428"/>
      <c r="BD44" s="428"/>
      <c r="BE44" s="428"/>
      <c r="BF44" s="428"/>
      <c r="BG44" s="428"/>
      <c r="BH44" s="428"/>
      <c r="BI44" s="427">
        <f>AS44+Mês06!BI44</f>
        <v>100</v>
      </c>
      <c r="BJ44" s="428"/>
      <c r="BK44" s="428"/>
      <c r="BL44" s="428"/>
      <c r="BM44" s="428"/>
      <c r="BN44" s="428"/>
      <c r="BO44" s="428"/>
      <c r="BP44" s="429"/>
    </row>
    <row r="45" spans="2:68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438" t="e">
        <f>'Cronograma Global'!#REF!</f>
        <v>#REF!</v>
      </c>
      <c r="AD45" s="439"/>
      <c r="AE45" s="440" t="e">
        <f>'Cronograma Global'!#REF!</f>
        <v>#REF!</v>
      </c>
      <c r="AF45" s="440"/>
      <c r="AG45" s="440"/>
      <c r="AH45" s="440"/>
      <c r="AI45" s="440"/>
      <c r="AJ45" s="440"/>
      <c r="AK45" s="427" t="e">
        <f>'Cronograma Global'!#REF!</f>
        <v>#REF!</v>
      </c>
      <c r="AL45" s="427"/>
      <c r="AM45" s="427"/>
      <c r="AN45" s="427"/>
      <c r="AO45" s="427"/>
      <c r="AP45" s="427"/>
      <c r="AQ45" s="427"/>
      <c r="AR45" s="427"/>
      <c r="AS45" s="423"/>
      <c r="AT45" s="423"/>
      <c r="AU45" s="423"/>
      <c r="AV45" s="423"/>
      <c r="AW45" s="423"/>
      <c r="AX45" s="423"/>
      <c r="AY45" s="423"/>
      <c r="AZ45" s="423"/>
      <c r="BA45" s="427" t="e">
        <f>AK45+Mês06!BA45</f>
        <v>#REF!</v>
      </c>
      <c r="BB45" s="428"/>
      <c r="BC45" s="428"/>
      <c r="BD45" s="428"/>
      <c r="BE45" s="428"/>
      <c r="BF45" s="428"/>
      <c r="BG45" s="428"/>
      <c r="BH45" s="428"/>
      <c r="BI45" s="427">
        <f>AS45+Mês06!BI45</f>
        <v>100</v>
      </c>
      <c r="BJ45" s="428"/>
      <c r="BK45" s="428"/>
      <c r="BL45" s="428"/>
      <c r="BM45" s="428"/>
      <c r="BN45" s="428"/>
      <c r="BO45" s="428"/>
      <c r="BP45" s="429"/>
    </row>
    <row r="46" spans="2:68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438" t="e">
        <f>'Cronograma Global'!#REF!</f>
        <v>#REF!</v>
      </c>
      <c r="AD46" s="439"/>
      <c r="AE46" s="440" t="e">
        <f>'Cronograma Global'!#REF!</f>
        <v>#REF!</v>
      </c>
      <c r="AF46" s="440"/>
      <c r="AG46" s="440"/>
      <c r="AH46" s="440"/>
      <c r="AI46" s="440"/>
      <c r="AJ46" s="440"/>
      <c r="AK46" s="427" t="e">
        <f>'Cronograma Global'!#REF!</f>
        <v>#REF!</v>
      </c>
      <c r="AL46" s="427"/>
      <c r="AM46" s="427"/>
      <c r="AN46" s="427"/>
      <c r="AO46" s="427"/>
      <c r="AP46" s="427"/>
      <c r="AQ46" s="427"/>
      <c r="AR46" s="427"/>
      <c r="AS46" s="423"/>
      <c r="AT46" s="423"/>
      <c r="AU46" s="423"/>
      <c r="AV46" s="423"/>
      <c r="AW46" s="423"/>
      <c r="AX46" s="423"/>
      <c r="AY46" s="423"/>
      <c r="AZ46" s="423"/>
      <c r="BA46" s="427" t="e">
        <f>AK46+Mês06!BA46</f>
        <v>#REF!</v>
      </c>
      <c r="BB46" s="428"/>
      <c r="BC46" s="428"/>
      <c r="BD46" s="428"/>
      <c r="BE46" s="428"/>
      <c r="BF46" s="428"/>
      <c r="BG46" s="428"/>
      <c r="BH46" s="428"/>
      <c r="BI46" s="427">
        <f>AS46+Mês06!BI46</f>
        <v>0</v>
      </c>
      <c r="BJ46" s="428"/>
      <c r="BK46" s="428"/>
      <c r="BL46" s="428"/>
      <c r="BM46" s="428"/>
      <c r="BN46" s="428"/>
      <c r="BO46" s="428"/>
      <c r="BP46" s="429"/>
    </row>
    <row r="47" spans="2:68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438" t="e">
        <f>'Cronograma Global'!#REF!</f>
        <v>#REF!</v>
      </c>
      <c r="AD47" s="439"/>
      <c r="AE47" s="440" t="e">
        <f>'Cronograma Global'!#REF!</f>
        <v>#REF!</v>
      </c>
      <c r="AF47" s="440"/>
      <c r="AG47" s="440"/>
      <c r="AH47" s="440"/>
      <c r="AI47" s="440"/>
      <c r="AJ47" s="440"/>
      <c r="AK47" s="427" t="e">
        <f>'Cronograma Global'!#REF!</f>
        <v>#REF!</v>
      </c>
      <c r="AL47" s="427"/>
      <c r="AM47" s="427"/>
      <c r="AN47" s="427"/>
      <c r="AO47" s="427"/>
      <c r="AP47" s="427"/>
      <c r="AQ47" s="427"/>
      <c r="AR47" s="427"/>
      <c r="AS47" s="423"/>
      <c r="AT47" s="423"/>
      <c r="AU47" s="423"/>
      <c r="AV47" s="423"/>
      <c r="AW47" s="423"/>
      <c r="AX47" s="423"/>
      <c r="AY47" s="423"/>
      <c r="AZ47" s="423"/>
      <c r="BA47" s="427" t="e">
        <f>AK47+Mês06!BA47</f>
        <v>#REF!</v>
      </c>
      <c r="BB47" s="428"/>
      <c r="BC47" s="428"/>
      <c r="BD47" s="428"/>
      <c r="BE47" s="428"/>
      <c r="BF47" s="428"/>
      <c r="BG47" s="428"/>
      <c r="BH47" s="428"/>
      <c r="BI47" s="427">
        <f>AS47+Mês06!BI47</f>
        <v>100</v>
      </c>
      <c r="BJ47" s="428"/>
      <c r="BK47" s="428"/>
      <c r="BL47" s="428"/>
      <c r="BM47" s="428"/>
      <c r="BN47" s="428"/>
      <c r="BO47" s="428"/>
      <c r="BP47" s="429"/>
    </row>
    <row r="48" spans="2:68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438" t="e">
        <f>'Cronograma Global'!#REF!</f>
        <v>#REF!</v>
      </c>
      <c r="AD48" s="439"/>
      <c r="AE48" s="440" t="e">
        <f>'Cronograma Global'!#REF!</f>
        <v>#REF!</v>
      </c>
      <c r="AF48" s="440"/>
      <c r="AG48" s="440"/>
      <c r="AH48" s="440"/>
      <c r="AI48" s="440"/>
      <c r="AJ48" s="440"/>
      <c r="AK48" s="427" t="e">
        <f>'Cronograma Global'!#REF!</f>
        <v>#REF!</v>
      </c>
      <c r="AL48" s="427"/>
      <c r="AM48" s="427"/>
      <c r="AN48" s="427"/>
      <c r="AO48" s="427"/>
      <c r="AP48" s="427"/>
      <c r="AQ48" s="427"/>
      <c r="AR48" s="427"/>
      <c r="AS48" s="423"/>
      <c r="AT48" s="423"/>
      <c r="AU48" s="423"/>
      <c r="AV48" s="423"/>
      <c r="AW48" s="423"/>
      <c r="AX48" s="423"/>
      <c r="AY48" s="423"/>
      <c r="AZ48" s="423"/>
      <c r="BA48" s="427" t="e">
        <f>AK48+Mês06!BA48</f>
        <v>#REF!</v>
      </c>
      <c r="BB48" s="428"/>
      <c r="BC48" s="428"/>
      <c r="BD48" s="428"/>
      <c r="BE48" s="428"/>
      <c r="BF48" s="428"/>
      <c r="BG48" s="428"/>
      <c r="BH48" s="428"/>
      <c r="BI48" s="427">
        <f>AS48+Mês06!BI48</f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438" t="e">
        <f>'Cronograma Global'!#REF!</f>
        <v>#REF!</v>
      </c>
      <c r="AD49" s="439"/>
      <c r="AE49" s="440" t="e">
        <f>'Cronograma Global'!#REF!</f>
        <v>#REF!</v>
      </c>
      <c r="AF49" s="440"/>
      <c r="AG49" s="440"/>
      <c r="AH49" s="440"/>
      <c r="AI49" s="440"/>
      <c r="AJ49" s="440"/>
      <c r="AK49" s="427" t="e">
        <f>'Cronograma Global'!#REF!</f>
        <v>#REF!</v>
      </c>
      <c r="AL49" s="427"/>
      <c r="AM49" s="427"/>
      <c r="AN49" s="427"/>
      <c r="AO49" s="427"/>
      <c r="AP49" s="427"/>
      <c r="AQ49" s="427"/>
      <c r="AR49" s="427"/>
      <c r="AS49" s="423"/>
      <c r="AT49" s="423"/>
      <c r="AU49" s="423"/>
      <c r="AV49" s="423"/>
      <c r="AW49" s="423"/>
      <c r="AX49" s="423"/>
      <c r="AY49" s="423"/>
      <c r="AZ49" s="423"/>
      <c r="BA49" s="427" t="e">
        <f>AK49+Mês06!BA49</f>
        <v>#REF!</v>
      </c>
      <c r="BB49" s="428"/>
      <c r="BC49" s="428"/>
      <c r="BD49" s="428"/>
      <c r="BE49" s="428"/>
      <c r="BF49" s="428"/>
      <c r="BG49" s="428"/>
      <c r="BH49" s="428"/>
      <c r="BI49" s="427">
        <f>AS49+Mês06!BI49</f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438" t="e">
        <f>'Cronograma Global'!#REF!</f>
        <v>#REF!</v>
      </c>
      <c r="AD50" s="439"/>
      <c r="AE50" s="440" t="e">
        <f>'Cronograma Global'!#REF!</f>
        <v>#REF!</v>
      </c>
      <c r="AF50" s="440"/>
      <c r="AG50" s="440"/>
      <c r="AH50" s="440"/>
      <c r="AI50" s="440"/>
      <c r="AJ50" s="440"/>
      <c r="AK50" s="427" t="e">
        <f>'Cronograma Global'!#REF!</f>
        <v>#REF!</v>
      </c>
      <c r="AL50" s="427"/>
      <c r="AM50" s="427"/>
      <c r="AN50" s="427"/>
      <c r="AO50" s="427"/>
      <c r="AP50" s="427"/>
      <c r="AQ50" s="427"/>
      <c r="AR50" s="427"/>
      <c r="AS50" s="423"/>
      <c r="AT50" s="423"/>
      <c r="AU50" s="423"/>
      <c r="AV50" s="423"/>
      <c r="AW50" s="423"/>
      <c r="AX50" s="423"/>
      <c r="AY50" s="423"/>
      <c r="AZ50" s="423"/>
      <c r="BA50" s="427" t="e">
        <f>AK50+Mês06!BA50</f>
        <v>#REF!</v>
      </c>
      <c r="BB50" s="428"/>
      <c r="BC50" s="428"/>
      <c r="BD50" s="428"/>
      <c r="BE50" s="428"/>
      <c r="BF50" s="428"/>
      <c r="BG50" s="428"/>
      <c r="BH50" s="428"/>
      <c r="BI50" s="427">
        <f>AS50+Mês06!BI50</f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438" t="e">
        <f>'Cronograma Global'!#REF!</f>
        <v>#REF!</v>
      </c>
      <c r="AD51" s="439"/>
      <c r="AE51" s="440" t="e">
        <f>'Cronograma Global'!#REF!</f>
        <v>#REF!</v>
      </c>
      <c r="AF51" s="440"/>
      <c r="AG51" s="440"/>
      <c r="AH51" s="440"/>
      <c r="AI51" s="440"/>
      <c r="AJ51" s="440"/>
      <c r="AK51" s="427" t="e">
        <f>'Cronograma Global'!#REF!</f>
        <v>#REF!</v>
      </c>
      <c r="AL51" s="427"/>
      <c r="AM51" s="427"/>
      <c r="AN51" s="427"/>
      <c r="AO51" s="427"/>
      <c r="AP51" s="427"/>
      <c r="AQ51" s="427"/>
      <c r="AR51" s="427"/>
      <c r="AS51" s="423"/>
      <c r="AT51" s="423"/>
      <c r="AU51" s="423"/>
      <c r="AV51" s="423"/>
      <c r="AW51" s="423"/>
      <c r="AX51" s="423"/>
      <c r="AY51" s="423"/>
      <c r="AZ51" s="423"/>
      <c r="BA51" s="427" t="e">
        <f>AK51+Mês06!BA51</f>
        <v>#REF!</v>
      </c>
      <c r="BB51" s="428"/>
      <c r="BC51" s="428"/>
      <c r="BD51" s="428"/>
      <c r="BE51" s="428"/>
      <c r="BF51" s="428"/>
      <c r="BG51" s="428"/>
      <c r="BH51" s="428"/>
      <c r="BI51" s="427">
        <f>AS51+Mês06!BI51</f>
        <v>100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438" t="e">
        <f>'Cronograma Global'!#REF!</f>
        <v>#REF!</v>
      </c>
      <c r="AD52" s="439"/>
      <c r="AE52" s="440" t="e">
        <f>'Cronograma Global'!#REF!</f>
        <v>#REF!</v>
      </c>
      <c r="AF52" s="440"/>
      <c r="AG52" s="440"/>
      <c r="AH52" s="440"/>
      <c r="AI52" s="440"/>
      <c r="AJ52" s="440"/>
      <c r="AK52" s="427" t="e">
        <f>'Cronograma Global'!#REF!</f>
        <v>#REF!</v>
      </c>
      <c r="AL52" s="427"/>
      <c r="AM52" s="427"/>
      <c r="AN52" s="427"/>
      <c r="AO52" s="427"/>
      <c r="AP52" s="427"/>
      <c r="AQ52" s="427"/>
      <c r="AR52" s="427"/>
      <c r="AS52" s="423"/>
      <c r="AT52" s="423"/>
      <c r="AU52" s="423"/>
      <c r="AV52" s="423"/>
      <c r="AW52" s="423"/>
      <c r="AX52" s="423"/>
      <c r="AY52" s="423"/>
      <c r="AZ52" s="423"/>
      <c r="BA52" s="427" t="e">
        <f>AK52+Mês06!BA52</f>
        <v>#REF!</v>
      </c>
      <c r="BB52" s="428"/>
      <c r="BC52" s="428"/>
      <c r="BD52" s="428"/>
      <c r="BE52" s="428"/>
      <c r="BF52" s="428"/>
      <c r="BG52" s="428"/>
      <c r="BH52" s="428"/>
      <c r="BI52" s="427">
        <f>AS52+Mês06!BI52</f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438" t="e">
        <f>'Cronograma Global'!#REF!</f>
        <v>#REF!</v>
      </c>
      <c r="AD53" s="439"/>
      <c r="AE53" s="440" t="e">
        <f>'Cronograma Global'!#REF!</f>
        <v>#REF!</v>
      </c>
      <c r="AF53" s="440"/>
      <c r="AG53" s="440"/>
      <c r="AH53" s="440"/>
      <c r="AI53" s="440"/>
      <c r="AJ53" s="440"/>
      <c r="AK53" s="427" t="e">
        <f>'Cronograma Global'!#REF!</f>
        <v>#REF!</v>
      </c>
      <c r="AL53" s="427"/>
      <c r="AM53" s="427"/>
      <c r="AN53" s="427"/>
      <c r="AO53" s="427"/>
      <c r="AP53" s="427"/>
      <c r="AQ53" s="427"/>
      <c r="AR53" s="427"/>
      <c r="AS53" s="423"/>
      <c r="AT53" s="423"/>
      <c r="AU53" s="423"/>
      <c r="AV53" s="423"/>
      <c r="AW53" s="423"/>
      <c r="AX53" s="423"/>
      <c r="AY53" s="423"/>
      <c r="AZ53" s="423"/>
      <c r="BA53" s="427" t="e">
        <f>AK53+Mês06!BA53</f>
        <v>#REF!</v>
      </c>
      <c r="BB53" s="428"/>
      <c r="BC53" s="428"/>
      <c r="BD53" s="428"/>
      <c r="BE53" s="428"/>
      <c r="BF53" s="428"/>
      <c r="BG53" s="428"/>
      <c r="BH53" s="428"/>
      <c r="BI53" s="427">
        <f>AS53+Mês06!BI53</f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438" t="e">
        <f>'Cronograma Global'!#REF!</f>
        <v>#REF!</v>
      </c>
      <c r="AD54" s="439"/>
      <c r="AE54" s="440" t="e">
        <f>'Cronograma Global'!#REF!</f>
        <v>#REF!</v>
      </c>
      <c r="AF54" s="440"/>
      <c r="AG54" s="440"/>
      <c r="AH54" s="440"/>
      <c r="AI54" s="440"/>
      <c r="AJ54" s="440"/>
      <c r="AK54" s="427" t="e">
        <f>'Cronograma Global'!#REF!</f>
        <v>#REF!</v>
      </c>
      <c r="AL54" s="427"/>
      <c r="AM54" s="427"/>
      <c r="AN54" s="427"/>
      <c r="AO54" s="427"/>
      <c r="AP54" s="427"/>
      <c r="AQ54" s="427"/>
      <c r="AR54" s="427"/>
      <c r="AS54" s="423"/>
      <c r="AT54" s="423"/>
      <c r="AU54" s="423"/>
      <c r="AV54" s="423"/>
      <c r="AW54" s="423"/>
      <c r="AX54" s="423"/>
      <c r="AY54" s="423"/>
      <c r="AZ54" s="423"/>
      <c r="BA54" s="427" t="e">
        <f>AK54+Mês06!BA54</f>
        <v>#REF!</v>
      </c>
      <c r="BB54" s="428"/>
      <c r="BC54" s="428"/>
      <c r="BD54" s="428"/>
      <c r="BE54" s="428"/>
      <c r="BF54" s="428"/>
      <c r="BG54" s="428"/>
      <c r="BH54" s="428"/>
      <c r="BI54" s="427">
        <f>AS54+Mês06!BI54</f>
        <v>60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438" t="e">
        <f>'Cronograma Global'!#REF!</f>
        <v>#REF!</v>
      </c>
      <c r="AD55" s="439"/>
      <c r="AE55" s="440" t="e">
        <f>'Cronograma Global'!#REF!</f>
        <v>#REF!</v>
      </c>
      <c r="AF55" s="440"/>
      <c r="AG55" s="440"/>
      <c r="AH55" s="440"/>
      <c r="AI55" s="440"/>
      <c r="AJ55" s="440"/>
      <c r="AK55" s="427" t="e">
        <f>'Cronograma Global'!#REF!</f>
        <v>#REF!</v>
      </c>
      <c r="AL55" s="427"/>
      <c r="AM55" s="427"/>
      <c r="AN55" s="427"/>
      <c r="AO55" s="427"/>
      <c r="AP55" s="427"/>
      <c r="AQ55" s="427"/>
      <c r="AR55" s="427"/>
      <c r="AS55" s="423"/>
      <c r="AT55" s="423"/>
      <c r="AU55" s="423"/>
      <c r="AV55" s="423"/>
      <c r="AW55" s="423"/>
      <c r="AX55" s="423"/>
      <c r="AY55" s="423"/>
      <c r="AZ55" s="423"/>
      <c r="BA55" s="427" t="e">
        <f>AK55+Mês06!BA55</f>
        <v>#REF!</v>
      </c>
      <c r="BB55" s="428"/>
      <c r="BC55" s="428"/>
      <c r="BD55" s="428"/>
      <c r="BE55" s="428"/>
      <c r="BF55" s="428"/>
      <c r="BG55" s="428"/>
      <c r="BH55" s="428"/>
      <c r="BI55" s="427">
        <f>AS55+Mês06!BI55</f>
        <v>60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438" t="e">
        <f>'Cronograma Global'!#REF!</f>
        <v>#REF!</v>
      </c>
      <c r="AD56" s="439"/>
      <c r="AE56" s="440" t="e">
        <f>'Cronograma Global'!#REF!</f>
        <v>#REF!</v>
      </c>
      <c r="AF56" s="440"/>
      <c r="AG56" s="440"/>
      <c r="AH56" s="440"/>
      <c r="AI56" s="440"/>
      <c r="AJ56" s="440"/>
      <c r="AK56" s="427" t="e">
        <f>'Cronograma Global'!#REF!</f>
        <v>#REF!</v>
      </c>
      <c r="AL56" s="427"/>
      <c r="AM56" s="427"/>
      <c r="AN56" s="427"/>
      <c r="AO56" s="427"/>
      <c r="AP56" s="427"/>
      <c r="AQ56" s="427"/>
      <c r="AR56" s="427"/>
      <c r="AS56" s="423"/>
      <c r="AT56" s="423"/>
      <c r="AU56" s="423"/>
      <c r="AV56" s="423"/>
      <c r="AW56" s="423"/>
      <c r="AX56" s="423"/>
      <c r="AY56" s="423"/>
      <c r="AZ56" s="423"/>
      <c r="BA56" s="427" t="e">
        <f>AK56+Mês06!BA56</f>
        <v>#REF!</v>
      </c>
      <c r="BB56" s="428"/>
      <c r="BC56" s="428"/>
      <c r="BD56" s="428"/>
      <c r="BE56" s="428"/>
      <c r="BF56" s="428"/>
      <c r="BG56" s="428"/>
      <c r="BH56" s="428"/>
      <c r="BI56" s="427">
        <f>AS56+Mês06!BI56</f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438" t="e">
        <f>'Cronograma Global'!#REF!</f>
        <v>#REF!</v>
      </c>
      <c r="AD57" s="439"/>
      <c r="AE57" s="440" t="e">
        <f>'Cronograma Global'!#REF!</f>
        <v>#REF!</v>
      </c>
      <c r="AF57" s="440"/>
      <c r="AG57" s="440"/>
      <c r="AH57" s="440"/>
      <c r="AI57" s="440"/>
      <c r="AJ57" s="440"/>
      <c r="AK57" s="427" t="e">
        <f>'Cronograma Global'!#REF!</f>
        <v>#REF!</v>
      </c>
      <c r="AL57" s="427"/>
      <c r="AM57" s="427"/>
      <c r="AN57" s="427"/>
      <c r="AO57" s="427"/>
      <c r="AP57" s="427"/>
      <c r="AQ57" s="427"/>
      <c r="AR57" s="427"/>
      <c r="AS57" s="423"/>
      <c r="AT57" s="423"/>
      <c r="AU57" s="423"/>
      <c r="AV57" s="423"/>
      <c r="AW57" s="423"/>
      <c r="AX57" s="423"/>
      <c r="AY57" s="423"/>
      <c r="AZ57" s="423"/>
      <c r="BA57" s="427" t="e">
        <f>AK57+Mês06!BA57</f>
        <v>#REF!</v>
      </c>
      <c r="BB57" s="428"/>
      <c r="BC57" s="428"/>
      <c r="BD57" s="428"/>
      <c r="BE57" s="428"/>
      <c r="BF57" s="428"/>
      <c r="BG57" s="428"/>
      <c r="BH57" s="428"/>
      <c r="BI57" s="427">
        <f>AS57+Mês06!BI57</f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438" t="e">
        <f>'Cronograma Global'!#REF!</f>
        <v>#REF!</v>
      </c>
      <c r="AD58" s="439"/>
      <c r="AE58" s="440" t="e">
        <f>'Cronograma Global'!#REF!</f>
        <v>#REF!</v>
      </c>
      <c r="AF58" s="440"/>
      <c r="AG58" s="440"/>
      <c r="AH58" s="440"/>
      <c r="AI58" s="440"/>
      <c r="AJ58" s="440"/>
      <c r="AK58" s="427" t="e">
        <f>'Cronograma Global'!#REF!</f>
        <v>#REF!</v>
      </c>
      <c r="AL58" s="427"/>
      <c r="AM58" s="427"/>
      <c r="AN58" s="427"/>
      <c r="AO58" s="427"/>
      <c r="AP58" s="427"/>
      <c r="AQ58" s="427"/>
      <c r="AR58" s="427"/>
      <c r="AS58" s="423"/>
      <c r="AT58" s="423"/>
      <c r="AU58" s="423"/>
      <c r="AV58" s="423"/>
      <c r="AW58" s="423"/>
      <c r="AX58" s="423"/>
      <c r="AY58" s="423"/>
      <c r="AZ58" s="423"/>
      <c r="BA58" s="427" t="e">
        <f>AK58+Mês06!BA58</f>
        <v>#REF!</v>
      </c>
      <c r="BB58" s="428"/>
      <c r="BC58" s="428"/>
      <c r="BD58" s="428"/>
      <c r="BE58" s="428"/>
      <c r="BF58" s="428"/>
      <c r="BG58" s="428"/>
      <c r="BH58" s="428"/>
      <c r="BI58" s="427">
        <f>AS58+Mês06!BI58</f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438" t="e">
        <f>'Cronograma Global'!#REF!</f>
        <v>#REF!</v>
      </c>
      <c r="AD59" s="439"/>
      <c r="AE59" s="440" t="e">
        <f>'Cronograma Global'!#REF!</f>
        <v>#REF!</v>
      </c>
      <c r="AF59" s="440"/>
      <c r="AG59" s="440"/>
      <c r="AH59" s="440"/>
      <c r="AI59" s="440"/>
      <c r="AJ59" s="440"/>
      <c r="AK59" s="427" t="e">
        <f>'Cronograma Global'!#REF!</f>
        <v>#REF!</v>
      </c>
      <c r="AL59" s="427"/>
      <c r="AM59" s="427"/>
      <c r="AN59" s="427"/>
      <c r="AO59" s="427"/>
      <c r="AP59" s="427"/>
      <c r="AQ59" s="427"/>
      <c r="AR59" s="427"/>
      <c r="AS59" s="423"/>
      <c r="AT59" s="423"/>
      <c r="AU59" s="423"/>
      <c r="AV59" s="423"/>
      <c r="AW59" s="423"/>
      <c r="AX59" s="423"/>
      <c r="AY59" s="423"/>
      <c r="AZ59" s="423"/>
      <c r="BA59" s="427" t="e">
        <f>AK59+Mês06!BA59</f>
        <v>#REF!</v>
      </c>
      <c r="BB59" s="428"/>
      <c r="BC59" s="428"/>
      <c r="BD59" s="428"/>
      <c r="BE59" s="428"/>
      <c r="BF59" s="428"/>
      <c r="BG59" s="428"/>
      <c r="BH59" s="428"/>
      <c r="BI59" s="427">
        <f>AS59+Mês06!BI59</f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438" t="e">
        <f>'Cronograma Global'!#REF!</f>
        <v>#REF!</v>
      </c>
      <c r="AD60" s="439"/>
      <c r="AE60" s="440" t="e">
        <f>'Cronograma Global'!#REF!</f>
        <v>#REF!</v>
      </c>
      <c r="AF60" s="440"/>
      <c r="AG60" s="440"/>
      <c r="AH60" s="440"/>
      <c r="AI60" s="440"/>
      <c r="AJ60" s="440"/>
      <c r="AK60" s="427" t="e">
        <f>'Cronograma Global'!#REF!</f>
        <v>#REF!</v>
      </c>
      <c r="AL60" s="427"/>
      <c r="AM60" s="427"/>
      <c r="AN60" s="427"/>
      <c r="AO60" s="427"/>
      <c r="AP60" s="427"/>
      <c r="AQ60" s="427"/>
      <c r="AR60" s="427"/>
      <c r="AS60" s="423"/>
      <c r="AT60" s="423"/>
      <c r="AU60" s="423"/>
      <c r="AV60" s="423"/>
      <c r="AW60" s="423"/>
      <c r="AX60" s="423"/>
      <c r="AY60" s="423"/>
      <c r="AZ60" s="423"/>
      <c r="BA60" s="427" t="e">
        <f>AK60+Mês06!BA60</f>
        <v>#REF!</v>
      </c>
      <c r="BB60" s="428"/>
      <c r="BC60" s="428"/>
      <c r="BD60" s="428"/>
      <c r="BE60" s="428"/>
      <c r="BF60" s="428"/>
      <c r="BG60" s="428"/>
      <c r="BH60" s="428"/>
      <c r="BI60" s="427">
        <f>AS60+Mês06!BI60</f>
        <v>90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438" t="e">
        <f>'Cronograma Global'!#REF!</f>
        <v>#REF!</v>
      </c>
      <c r="AD61" s="439"/>
      <c r="AE61" s="440" t="e">
        <f>'Cronograma Global'!#REF!</f>
        <v>#REF!</v>
      </c>
      <c r="AF61" s="440"/>
      <c r="AG61" s="440"/>
      <c r="AH61" s="440"/>
      <c r="AI61" s="440"/>
      <c r="AJ61" s="440"/>
      <c r="AK61" s="427" t="e">
        <f>'Cronograma Global'!#REF!</f>
        <v>#REF!</v>
      </c>
      <c r="AL61" s="427"/>
      <c r="AM61" s="427"/>
      <c r="AN61" s="427"/>
      <c r="AO61" s="427"/>
      <c r="AP61" s="427"/>
      <c r="AQ61" s="427"/>
      <c r="AR61" s="427"/>
      <c r="AS61" s="423"/>
      <c r="AT61" s="423"/>
      <c r="AU61" s="423"/>
      <c r="AV61" s="423"/>
      <c r="AW61" s="423"/>
      <c r="AX61" s="423"/>
      <c r="AY61" s="423"/>
      <c r="AZ61" s="423"/>
      <c r="BA61" s="427" t="e">
        <f>AK61+Mês06!BA61</f>
        <v>#REF!</v>
      </c>
      <c r="BB61" s="428"/>
      <c r="BC61" s="428"/>
      <c r="BD61" s="428"/>
      <c r="BE61" s="428"/>
      <c r="BF61" s="428"/>
      <c r="BG61" s="428"/>
      <c r="BH61" s="428"/>
      <c r="BI61" s="427">
        <f>AS61+Mês06!BI61</f>
        <v>90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438" t="e">
        <f>'Cronograma Global'!#REF!</f>
        <v>#REF!</v>
      </c>
      <c r="AD62" s="439"/>
      <c r="AE62" s="440" t="e">
        <f>'Cronograma Global'!#REF!</f>
        <v>#REF!</v>
      </c>
      <c r="AF62" s="440"/>
      <c r="AG62" s="440"/>
      <c r="AH62" s="440"/>
      <c r="AI62" s="440"/>
      <c r="AJ62" s="440"/>
      <c r="AK62" s="427" t="e">
        <f>'Cronograma Global'!#REF!</f>
        <v>#REF!</v>
      </c>
      <c r="AL62" s="427"/>
      <c r="AM62" s="427"/>
      <c r="AN62" s="427"/>
      <c r="AO62" s="427"/>
      <c r="AP62" s="427"/>
      <c r="AQ62" s="427"/>
      <c r="AR62" s="427"/>
      <c r="AS62" s="423"/>
      <c r="AT62" s="423"/>
      <c r="AU62" s="423"/>
      <c r="AV62" s="423"/>
      <c r="AW62" s="423"/>
      <c r="AX62" s="423"/>
      <c r="AY62" s="423"/>
      <c r="AZ62" s="423"/>
      <c r="BA62" s="427" t="e">
        <f>AK62+Mês06!BA62</f>
        <v>#REF!</v>
      </c>
      <c r="BB62" s="428"/>
      <c r="BC62" s="428"/>
      <c r="BD62" s="428"/>
      <c r="BE62" s="428"/>
      <c r="BF62" s="428"/>
      <c r="BG62" s="428"/>
      <c r="BH62" s="428"/>
      <c r="BI62" s="427">
        <f>AS62+Mês06!BI62</f>
        <v>90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438" t="e">
        <f>'Cronograma Global'!#REF!</f>
        <v>#REF!</v>
      </c>
      <c r="AD63" s="439"/>
      <c r="AE63" s="440" t="e">
        <f>'Cronograma Global'!#REF!</f>
        <v>#REF!</v>
      </c>
      <c r="AF63" s="440"/>
      <c r="AG63" s="440"/>
      <c r="AH63" s="440"/>
      <c r="AI63" s="440"/>
      <c r="AJ63" s="440"/>
      <c r="AK63" s="427" t="e">
        <f>'Cronograma Global'!#REF!</f>
        <v>#REF!</v>
      </c>
      <c r="AL63" s="427"/>
      <c r="AM63" s="427"/>
      <c r="AN63" s="427"/>
      <c r="AO63" s="427"/>
      <c r="AP63" s="427"/>
      <c r="AQ63" s="427"/>
      <c r="AR63" s="427"/>
      <c r="AS63" s="423"/>
      <c r="AT63" s="423"/>
      <c r="AU63" s="423"/>
      <c r="AV63" s="423"/>
      <c r="AW63" s="423"/>
      <c r="AX63" s="423"/>
      <c r="AY63" s="423"/>
      <c r="AZ63" s="423"/>
      <c r="BA63" s="427" t="e">
        <f>AK63+Mês06!BA63</f>
        <v>#REF!</v>
      </c>
      <c r="BB63" s="428"/>
      <c r="BC63" s="428"/>
      <c r="BD63" s="428"/>
      <c r="BE63" s="428"/>
      <c r="BF63" s="428"/>
      <c r="BG63" s="428"/>
      <c r="BH63" s="428"/>
      <c r="BI63" s="427">
        <f>AS63+Mês06!BI63</f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438" t="e">
        <f>'Cronograma Global'!#REF!</f>
        <v>#REF!</v>
      </c>
      <c r="AD64" s="439"/>
      <c r="AE64" s="440" t="e">
        <f>'Cronograma Global'!#REF!</f>
        <v>#REF!</v>
      </c>
      <c r="AF64" s="440"/>
      <c r="AG64" s="440"/>
      <c r="AH64" s="440"/>
      <c r="AI64" s="440"/>
      <c r="AJ64" s="440"/>
      <c r="AK64" s="427" t="e">
        <f>'Cronograma Global'!#REF!</f>
        <v>#REF!</v>
      </c>
      <c r="AL64" s="427"/>
      <c r="AM64" s="427"/>
      <c r="AN64" s="427"/>
      <c r="AO64" s="427"/>
      <c r="AP64" s="427"/>
      <c r="AQ64" s="427"/>
      <c r="AR64" s="427"/>
      <c r="AS64" s="423"/>
      <c r="AT64" s="423"/>
      <c r="AU64" s="423"/>
      <c r="AV64" s="423"/>
      <c r="AW64" s="423"/>
      <c r="AX64" s="423"/>
      <c r="AY64" s="423"/>
      <c r="AZ64" s="423"/>
      <c r="BA64" s="427" t="e">
        <f>AK64+Mês06!BA64</f>
        <v>#REF!</v>
      </c>
      <c r="BB64" s="428"/>
      <c r="BC64" s="428"/>
      <c r="BD64" s="428"/>
      <c r="BE64" s="428"/>
      <c r="BF64" s="428"/>
      <c r="BG64" s="428"/>
      <c r="BH64" s="428"/>
      <c r="BI64" s="427">
        <f>AS64+Mês06!BI64</f>
        <v>90</v>
      </c>
      <c r="BJ64" s="428"/>
      <c r="BK64" s="428"/>
      <c r="BL64" s="428"/>
      <c r="BM64" s="428"/>
      <c r="BN64" s="428"/>
      <c r="BO64" s="428"/>
      <c r="BP64" s="429"/>
    </row>
    <row r="65" spans="1:68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438" t="e">
        <f>'Cronograma Global'!#REF!</f>
        <v>#REF!</v>
      </c>
      <c r="AD65" s="439"/>
      <c r="AE65" s="440" t="e">
        <f>'Cronograma Global'!#REF!</f>
        <v>#REF!</v>
      </c>
      <c r="AF65" s="440"/>
      <c r="AG65" s="440"/>
      <c r="AH65" s="440"/>
      <c r="AI65" s="440"/>
      <c r="AJ65" s="440"/>
      <c r="AK65" s="427" t="e">
        <f>'Cronograma Global'!#REF!</f>
        <v>#REF!</v>
      </c>
      <c r="AL65" s="427"/>
      <c r="AM65" s="427"/>
      <c r="AN65" s="427"/>
      <c r="AO65" s="427"/>
      <c r="AP65" s="427"/>
      <c r="AQ65" s="427"/>
      <c r="AR65" s="427"/>
      <c r="AS65" s="423"/>
      <c r="AT65" s="423"/>
      <c r="AU65" s="423"/>
      <c r="AV65" s="423"/>
      <c r="AW65" s="423"/>
      <c r="AX65" s="423"/>
      <c r="AY65" s="423"/>
      <c r="AZ65" s="423"/>
      <c r="BA65" s="427" t="e">
        <f>AK65+Mês06!BA65</f>
        <v>#REF!</v>
      </c>
      <c r="BB65" s="428"/>
      <c r="BC65" s="428"/>
      <c r="BD65" s="428"/>
      <c r="BE65" s="428"/>
      <c r="BF65" s="428"/>
      <c r="BG65" s="428"/>
      <c r="BH65" s="428"/>
      <c r="BI65" s="427">
        <f>AS65+Mês06!BI65</f>
        <v>0</v>
      </c>
      <c r="BJ65" s="428"/>
      <c r="BK65" s="428"/>
      <c r="BL65" s="428"/>
      <c r="BM65" s="428"/>
      <c r="BN65" s="428"/>
      <c r="BO65" s="428"/>
      <c r="BP65" s="429"/>
    </row>
    <row r="66" spans="1:68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438" t="e">
        <f>'Cronograma Global'!#REF!</f>
        <v>#REF!</v>
      </c>
      <c r="AD66" s="439"/>
      <c r="AE66" s="440" t="e">
        <f>'Cronograma Global'!#REF!</f>
        <v>#REF!</v>
      </c>
      <c r="AF66" s="440"/>
      <c r="AG66" s="440"/>
      <c r="AH66" s="440"/>
      <c r="AI66" s="440"/>
      <c r="AJ66" s="440"/>
      <c r="AK66" s="427" t="e">
        <f>'Cronograma Global'!#REF!</f>
        <v>#REF!</v>
      </c>
      <c r="AL66" s="427"/>
      <c r="AM66" s="427"/>
      <c r="AN66" s="427"/>
      <c r="AO66" s="427"/>
      <c r="AP66" s="427"/>
      <c r="AQ66" s="427"/>
      <c r="AR66" s="427"/>
      <c r="AS66" s="423"/>
      <c r="AT66" s="423"/>
      <c r="AU66" s="423"/>
      <c r="AV66" s="423"/>
      <c r="AW66" s="423"/>
      <c r="AX66" s="423"/>
      <c r="AY66" s="423"/>
      <c r="AZ66" s="423"/>
      <c r="BA66" s="427" t="e">
        <f>AK66+Mês06!BA66</f>
        <v>#REF!</v>
      </c>
      <c r="BB66" s="428"/>
      <c r="BC66" s="428"/>
      <c r="BD66" s="428"/>
      <c r="BE66" s="428"/>
      <c r="BF66" s="428"/>
      <c r="BG66" s="428"/>
      <c r="BH66" s="428"/>
      <c r="BI66" s="427">
        <f>AS66+Mês06!BI66</f>
        <v>90</v>
      </c>
      <c r="BJ66" s="428"/>
      <c r="BK66" s="428"/>
      <c r="BL66" s="428"/>
      <c r="BM66" s="428"/>
      <c r="BN66" s="428"/>
      <c r="BO66" s="428"/>
      <c r="BP66" s="429"/>
    </row>
    <row r="67" spans="1:68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438" t="e">
        <f>'Cronograma Global'!#REF!</f>
        <v>#REF!</v>
      </c>
      <c r="AD67" s="439"/>
      <c r="AE67" s="440" t="e">
        <f>'Cronograma Global'!#REF!</f>
        <v>#REF!</v>
      </c>
      <c r="AF67" s="440"/>
      <c r="AG67" s="440"/>
      <c r="AH67" s="440"/>
      <c r="AI67" s="440"/>
      <c r="AJ67" s="440"/>
      <c r="AK67" s="427" t="e">
        <f>'Cronograma Global'!#REF!</f>
        <v>#REF!</v>
      </c>
      <c r="AL67" s="427"/>
      <c r="AM67" s="427"/>
      <c r="AN67" s="427"/>
      <c r="AO67" s="427"/>
      <c r="AP67" s="427"/>
      <c r="AQ67" s="427"/>
      <c r="AR67" s="427"/>
      <c r="AS67" s="423"/>
      <c r="AT67" s="423"/>
      <c r="AU67" s="423"/>
      <c r="AV67" s="423"/>
      <c r="AW67" s="423"/>
      <c r="AX67" s="423"/>
      <c r="AY67" s="423"/>
      <c r="AZ67" s="423"/>
      <c r="BA67" s="427" t="e">
        <f>AK67+Mês06!BA67</f>
        <v>#REF!</v>
      </c>
      <c r="BB67" s="428"/>
      <c r="BC67" s="428"/>
      <c r="BD67" s="428"/>
      <c r="BE67" s="428"/>
      <c r="BF67" s="428"/>
      <c r="BG67" s="428"/>
      <c r="BH67" s="428"/>
      <c r="BI67" s="427">
        <f>AS67+Mês06!BI67</f>
        <v>90</v>
      </c>
      <c r="BJ67" s="428"/>
      <c r="BK67" s="428"/>
      <c r="BL67" s="428"/>
      <c r="BM67" s="428"/>
      <c r="BN67" s="428"/>
      <c r="BO67" s="428"/>
      <c r="BP67" s="429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600"/>
      <c r="D71" s="601"/>
      <c r="E71" s="601"/>
      <c r="F71" s="601"/>
      <c r="G71" s="601"/>
      <c r="H71" s="601"/>
      <c r="I71" s="601"/>
      <c r="J71" s="601"/>
      <c r="K71" s="601"/>
      <c r="L71" s="601"/>
      <c r="M71" s="601"/>
      <c r="N71" s="69"/>
      <c r="O71" s="1"/>
      <c r="P71" s="451" t="str">
        <f>Mês01!P71</f>
        <v>Maurílio T. N. Martins - CREA-MG 73.517/D</v>
      </c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2"/>
      <c r="AG71" s="73"/>
      <c r="AH71" s="454">
        <f>Mês01!AH71</f>
        <v>0</v>
      </c>
      <c r="AI71" s="553"/>
      <c r="AJ71" s="553"/>
      <c r="AK71" s="553"/>
      <c r="AL71" s="553"/>
      <c r="AM71" s="553"/>
      <c r="AN71" s="553"/>
      <c r="AO71" s="553"/>
      <c r="AP71" s="553"/>
      <c r="AQ71" s="553"/>
      <c r="AR71" s="553"/>
      <c r="AS71" s="553"/>
      <c r="AT71" s="553"/>
      <c r="AU71" s="553"/>
      <c r="AV71" s="553"/>
      <c r="AW71" s="553"/>
      <c r="AX71" s="70"/>
      <c r="AY71" s="2"/>
      <c r="AZ71" s="453">
        <f>Mês01!AZ71</f>
        <v>0</v>
      </c>
      <c r="BA71" s="454"/>
      <c r="BB71" s="454"/>
      <c r="BC71" s="454"/>
      <c r="BD71" s="454"/>
      <c r="BE71" s="454"/>
      <c r="BF71" s="454"/>
      <c r="BG71" s="454"/>
      <c r="BH71" s="454"/>
      <c r="BI71" s="454"/>
      <c r="BJ71" s="454"/>
      <c r="BK71" s="454"/>
      <c r="BL71" s="454"/>
      <c r="BM71" s="454"/>
      <c r="BN71" s="454"/>
      <c r="BO71" s="454"/>
      <c r="BP71" s="16"/>
    </row>
    <row r="72" spans="1:68" s="11" customFormat="1" ht="12.95" customHeight="1" x14ac:dyDescent="0.2">
      <c r="B72" s="4"/>
      <c r="C72" s="602"/>
      <c r="D72" s="602"/>
      <c r="E72" s="602"/>
      <c r="F72" s="602"/>
      <c r="G72" s="602"/>
      <c r="H72" s="602"/>
      <c r="I72" s="602"/>
      <c r="J72" s="602"/>
      <c r="K72" s="602"/>
      <c r="L72" s="602"/>
      <c r="M72" s="602"/>
      <c r="N72" s="70"/>
      <c r="O72" s="1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386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0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62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0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8" x14ac:dyDescent="0.2">
      <c r="A79" s="11"/>
      <c r="B79" s="387" t="s">
        <v>0</v>
      </c>
      <c r="C79" s="326"/>
      <c r="D79" s="388"/>
      <c r="E79" s="388"/>
      <c r="F79" s="388"/>
      <c r="G79" s="388"/>
      <c r="H79" s="388"/>
      <c r="I79" s="388"/>
      <c r="J79" s="388"/>
      <c r="K79" s="388"/>
      <c r="L79" s="326" t="str">
        <f t="shared" si="0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6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88"/>
      <c r="E80" s="388"/>
      <c r="F80" s="388"/>
      <c r="G80" s="388"/>
      <c r="H80" s="388"/>
      <c r="I80" s="388"/>
      <c r="J80" s="388"/>
      <c r="K80" s="388"/>
      <c r="L80" s="326" t="str">
        <f t="shared" si="0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506"/>
      <c r="BC80" s="506"/>
      <c r="BD80" s="506"/>
      <c r="BE80" s="507">
        <f>BE7</f>
        <v>0</v>
      </c>
      <c r="BF80" s="508"/>
      <c r="BG80" s="508"/>
      <c r="BH80" s="508"/>
      <c r="BI80" s="508"/>
      <c r="BJ80" s="41" t="s">
        <v>31</v>
      </c>
      <c r="BK80" s="507">
        <f>BK7</f>
        <v>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88"/>
      <c r="E81" s="388"/>
      <c r="F81" s="388"/>
      <c r="G81" s="388"/>
      <c r="H81" s="388"/>
      <c r="I81" s="388"/>
      <c r="J81" s="388"/>
      <c r="K81" s="388"/>
      <c r="L81" s="326">
        <f t="shared" si="0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6"/>
      <c r="E82" s="476"/>
      <c r="F82" s="476"/>
      <c r="G82" s="476"/>
      <c r="H82" s="476"/>
      <c r="I82" s="476"/>
      <c r="J82" s="476"/>
      <c r="K82" s="476"/>
      <c r="L82" s="475" t="str">
        <f t="shared" si="0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>B13</f>
        <v>1.1</v>
      </c>
      <c r="C86" s="421"/>
      <c r="D86" s="422"/>
      <c r="E86" s="490">
        <f>AE13</f>
        <v>6086.1768000000002</v>
      </c>
      <c r="F86" s="491"/>
      <c r="G86" s="491"/>
      <c r="H86" s="491"/>
      <c r="I86" s="491"/>
      <c r="J86" s="492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K86+Mês06!AN86</f>
        <v>0</v>
      </c>
      <c r="AO86" s="416"/>
      <c r="AP86" s="416"/>
      <c r="AQ86" s="416"/>
      <c r="AR86" s="416"/>
      <c r="AS86" s="416"/>
      <c r="AT86" s="417"/>
      <c r="AU86" s="415">
        <f>R86+Mês06!AU86</f>
        <v>0</v>
      </c>
      <c r="AV86" s="416"/>
      <c r="AW86" s="416"/>
      <c r="AX86" s="416"/>
      <c r="AY86" s="416"/>
      <c r="AZ86" s="416"/>
      <c r="BA86" s="417"/>
      <c r="BB86" s="415">
        <f>Y86+Mês06!BB86</f>
        <v>0</v>
      </c>
      <c r="BC86" s="416"/>
      <c r="BD86" s="416"/>
      <c r="BE86" s="416"/>
      <c r="BF86" s="416"/>
      <c r="BG86" s="416"/>
      <c r="BH86" s="417"/>
      <c r="BI86" s="415">
        <f>AF86+Mês06!BI86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>B14</f>
        <v>1.2</v>
      </c>
      <c r="C87" s="421"/>
      <c r="D87" s="422"/>
      <c r="E87" s="424">
        <f>AE14</f>
        <v>5303.6238239999993</v>
      </c>
      <c r="F87" s="425"/>
      <c r="G87" s="425"/>
      <c r="H87" s="425"/>
      <c r="I87" s="425"/>
      <c r="J87" s="426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K87+Mês06!AN87</f>
        <v>0</v>
      </c>
      <c r="AO87" s="416"/>
      <c r="AP87" s="416"/>
      <c r="AQ87" s="416"/>
      <c r="AR87" s="416"/>
      <c r="AS87" s="416"/>
      <c r="AT87" s="417"/>
      <c r="AU87" s="415">
        <f>R87+Mês06!AU87</f>
        <v>0</v>
      </c>
      <c r="AV87" s="416"/>
      <c r="AW87" s="416"/>
      <c r="AX87" s="416"/>
      <c r="AY87" s="416"/>
      <c r="AZ87" s="416"/>
      <c r="BA87" s="417"/>
      <c r="BB87" s="415">
        <f>Y87+Mês06!BB87</f>
        <v>0</v>
      </c>
      <c r="BC87" s="416"/>
      <c r="BD87" s="416"/>
      <c r="BE87" s="416"/>
      <c r="BF87" s="416"/>
      <c r="BG87" s="416"/>
      <c r="BH87" s="417"/>
      <c r="BI87" s="415">
        <f>AF87+Mês06!BI87</f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ref="B88:B140" si="1">B15</f>
        <v>1.3</v>
      </c>
      <c r="C88" s="421"/>
      <c r="D88" s="422"/>
      <c r="E88" s="424">
        <f>AE15</f>
        <v>947.29276800000014</v>
      </c>
      <c r="F88" s="425"/>
      <c r="G88" s="425"/>
      <c r="H88" s="425"/>
      <c r="I88" s="425"/>
      <c r="J88" s="426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>IF(AC15=1,AF88,0)</f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K88+Mês06!AN88</f>
        <v>0</v>
      </c>
      <c r="AO88" s="416"/>
      <c r="AP88" s="416"/>
      <c r="AQ88" s="416"/>
      <c r="AR88" s="416"/>
      <c r="AS88" s="416"/>
      <c r="AT88" s="417"/>
      <c r="AU88" s="415">
        <f>R88+Mês06!AU88</f>
        <v>947.29276800000002</v>
      </c>
      <c r="AV88" s="416"/>
      <c r="AW88" s="416"/>
      <c r="AX88" s="416"/>
      <c r="AY88" s="416"/>
      <c r="AZ88" s="416"/>
      <c r="BA88" s="417"/>
      <c r="BB88" s="415">
        <f>Y88+Mês06!BB88</f>
        <v>0</v>
      </c>
      <c r="BC88" s="416"/>
      <c r="BD88" s="416"/>
      <c r="BE88" s="416"/>
      <c r="BF88" s="416"/>
      <c r="BG88" s="416"/>
      <c r="BH88" s="417"/>
      <c r="BI88" s="415">
        <f>AF88+Mês06!BI88</f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1"/>
        <v>02</v>
      </c>
      <c r="C89" s="421"/>
      <c r="D89" s="422"/>
      <c r="E89" s="424">
        <f t="shared" ref="E89:E96" si="2">AE16</f>
        <v>0</v>
      </c>
      <c r="F89" s="425"/>
      <c r="G89" s="425"/>
      <c r="H89" s="425"/>
      <c r="I89" s="425"/>
      <c r="J89" s="426"/>
      <c r="K89" s="415">
        <f t="shared" ref="K89:K117" si="3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17" si="4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ref="Y89:Y117" si="5">IF(AC16=1,AF89,0)</f>
        <v>0</v>
      </c>
      <c r="Z89" s="416"/>
      <c r="AA89" s="416"/>
      <c r="AB89" s="416"/>
      <c r="AC89" s="416"/>
      <c r="AD89" s="416"/>
      <c r="AE89" s="417"/>
      <c r="AF89" s="415">
        <f t="shared" ref="AF89:AF109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K89+Mês06!AN89</f>
        <v>0</v>
      </c>
      <c r="AO89" s="416"/>
      <c r="AP89" s="416"/>
      <c r="AQ89" s="416"/>
      <c r="AR89" s="416"/>
      <c r="AS89" s="416"/>
      <c r="AT89" s="417"/>
      <c r="AU89" s="415">
        <f>R89+Mês06!AU89</f>
        <v>0</v>
      </c>
      <c r="AV89" s="416"/>
      <c r="AW89" s="416"/>
      <c r="AX89" s="416"/>
      <c r="AY89" s="416"/>
      <c r="AZ89" s="416"/>
      <c r="BA89" s="417"/>
      <c r="BB89" s="415">
        <f>Y89+Mês06!BB89</f>
        <v>0</v>
      </c>
      <c r="BC89" s="416"/>
      <c r="BD89" s="416"/>
      <c r="BE89" s="416"/>
      <c r="BF89" s="416"/>
      <c r="BG89" s="416"/>
      <c r="BH89" s="417"/>
      <c r="BI89" s="415">
        <f>AF89+Mês06!BI89</f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1"/>
        <v>2.1</v>
      </c>
      <c r="C90" s="421"/>
      <c r="D90" s="422"/>
      <c r="E90" s="424">
        <f t="shared" si="2"/>
        <v>519.93561599999987</v>
      </c>
      <c r="F90" s="425"/>
      <c r="G90" s="425"/>
      <c r="H90" s="425"/>
      <c r="I90" s="425"/>
      <c r="J90" s="426"/>
      <c r="K90" s="415">
        <f t="shared" si="3"/>
        <v>0</v>
      </c>
      <c r="L90" s="416"/>
      <c r="M90" s="416"/>
      <c r="N90" s="416"/>
      <c r="O90" s="416"/>
      <c r="P90" s="416"/>
      <c r="Q90" s="417"/>
      <c r="R90" s="415">
        <f t="shared" si="4"/>
        <v>0</v>
      </c>
      <c r="S90" s="416"/>
      <c r="T90" s="416"/>
      <c r="U90" s="416"/>
      <c r="V90" s="416"/>
      <c r="W90" s="416"/>
      <c r="X90" s="417"/>
      <c r="Y90" s="415">
        <f t="shared" si="5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K90+Mês06!AN90</f>
        <v>0</v>
      </c>
      <c r="AO90" s="416"/>
      <c r="AP90" s="416"/>
      <c r="AQ90" s="416"/>
      <c r="AR90" s="416"/>
      <c r="AS90" s="416"/>
      <c r="AT90" s="417"/>
      <c r="AU90" s="415">
        <f>R90+Mês06!AU90</f>
        <v>519.93561599999987</v>
      </c>
      <c r="AV90" s="416"/>
      <c r="AW90" s="416"/>
      <c r="AX90" s="416"/>
      <c r="AY90" s="416"/>
      <c r="AZ90" s="416"/>
      <c r="BA90" s="417"/>
      <c r="BB90" s="415">
        <f>Y90+Mês06!BB90</f>
        <v>0</v>
      </c>
      <c r="BC90" s="416"/>
      <c r="BD90" s="416"/>
      <c r="BE90" s="416"/>
      <c r="BF90" s="416"/>
      <c r="BG90" s="416"/>
      <c r="BH90" s="417"/>
      <c r="BI90" s="415">
        <f>AF90+Mês06!BI90</f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1"/>
        <v>2.2</v>
      </c>
      <c r="C91" s="421"/>
      <c r="D91" s="422"/>
      <c r="E91" s="424">
        <f t="shared" si="2"/>
        <v>3149.382192</v>
      </c>
      <c r="F91" s="425"/>
      <c r="G91" s="425"/>
      <c r="H91" s="425"/>
      <c r="I91" s="425"/>
      <c r="J91" s="426"/>
      <c r="K91" s="415">
        <f t="shared" si="3"/>
        <v>0</v>
      </c>
      <c r="L91" s="416"/>
      <c r="M91" s="416"/>
      <c r="N91" s="416"/>
      <c r="O91" s="416"/>
      <c r="P91" s="416"/>
      <c r="Q91" s="417"/>
      <c r="R91" s="415">
        <f t="shared" si="4"/>
        <v>0</v>
      </c>
      <c r="S91" s="416"/>
      <c r="T91" s="416"/>
      <c r="U91" s="416"/>
      <c r="V91" s="416"/>
      <c r="W91" s="416"/>
      <c r="X91" s="417"/>
      <c r="Y91" s="415">
        <f t="shared" si="5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K91+Mês06!AN91</f>
        <v>0</v>
      </c>
      <c r="AO91" s="416"/>
      <c r="AP91" s="416"/>
      <c r="AQ91" s="416"/>
      <c r="AR91" s="416"/>
      <c r="AS91" s="416"/>
      <c r="AT91" s="417"/>
      <c r="AU91" s="415">
        <f>R91+Mês06!AU91</f>
        <v>3149.382192</v>
      </c>
      <c r="AV91" s="416"/>
      <c r="AW91" s="416"/>
      <c r="AX91" s="416"/>
      <c r="AY91" s="416"/>
      <c r="AZ91" s="416"/>
      <c r="BA91" s="417"/>
      <c r="BB91" s="415">
        <f>Y91+Mês06!BB91</f>
        <v>0</v>
      </c>
      <c r="BC91" s="416"/>
      <c r="BD91" s="416"/>
      <c r="BE91" s="416"/>
      <c r="BF91" s="416"/>
      <c r="BG91" s="416"/>
      <c r="BH91" s="417"/>
      <c r="BI91" s="415">
        <f>AF91+Mês06!BI91</f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1"/>
        <v>2.3</v>
      </c>
      <c r="C92" s="421"/>
      <c r="D92" s="422"/>
      <c r="E92" s="424">
        <f t="shared" si="2"/>
        <v>740.27054200000009</v>
      </c>
      <c r="F92" s="425"/>
      <c r="G92" s="425"/>
      <c r="H92" s="425"/>
      <c r="I92" s="425"/>
      <c r="J92" s="426"/>
      <c r="K92" s="415">
        <f t="shared" si="3"/>
        <v>0</v>
      </c>
      <c r="L92" s="416"/>
      <c r="M92" s="416"/>
      <c r="N92" s="416"/>
      <c r="O92" s="416"/>
      <c r="P92" s="416"/>
      <c r="Q92" s="417"/>
      <c r="R92" s="415">
        <f t="shared" si="4"/>
        <v>0</v>
      </c>
      <c r="S92" s="416"/>
      <c r="T92" s="416"/>
      <c r="U92" s="416"/>
      <c r="V92" s="416"/>
      <c r="W92" s="416"/>
      <c r="X92" s="417"/>
      <c r="Y92" s="415">
        <f t="shared" si="5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K92+Mês06!AN92</f>
        <v>0</v>
      </c>
      <c r="AO92" s="416"/>
      <c r="AP92" s="416"/>
      <c r="AQ92" s="416"/>
      <c r="AR92" s="416"/>
      <c r="AS92" s="416"/>
      <c r="AT92" s="417"/>
      <c r="AU92" s="415">
        <f>R92+Mês06!AU92</f>
        <v>0</v>
      </c>
      <c r="AV92" s="416"/>
      <c r="AW92" s="416"/>
      <c r="AX92" s="416"/>
      <c r="AY92" s="416"/>
      <c r="AZ92" s="416"/>
      <c r="BA92" s="417"/>
      <c r="BB92" s="415">
        <f>Y92+Mês06!BB92</f>
        <v>0</v>
      </c>
      <c r="BC92" s="416"/>
      <c r="BD92" s="416"/>
      <c r="BE92" s="416"/>
      <c r="BF92" s="416"/>
      <c r="BG92" s="416"/>
      <c r="BH92" s="417"/>
      <c r="BI92" s="415">
        <f>AF92+Mês06!BI92</f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1"/>
        <v>03</v>
      </c>
      <c r="C93" s="421"/>
      <c r="D93" s="422"/>
      <c r="E93" s="424">
        <f t="shared" si="2"/>
        <v>0</v>
      </c>
      <c r="F93" s="425"/>
      <c r="G93" s="425"/>
      <c r="H93" s="425"/>
      <c r="I93" s="425"/>
      <c r="J93" s="426"/>
      <c r="K93" s="415">
        <f t="shared" si="3"/>
        <v>0</v>
      </c>
      <c r="L93" s="416"/>
      <c r="M93" s="416"/>
      <c r="N93" s="416"/>
      <c r="O93" s="416"/>
      <c r="P93" s="416"/>
      <c r="Q93" s="417"/>
      <c r="R93" s="415">
        <f t="shared" si="4"/>
        <v>0</v>
      </c>
      <c r="S93" s="416"/>
      <c r="T93" s="416"/>
      <c r="U93" s="416"/>
      <c r="V93" s="416"/>
      <c r="W93" s="416"/>
      <c r="X93" s="417"/>
      <c r="Y93" s="415">
        <f t="shared" si="5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K93+Mês06!AN93</f>
        <v>0</v>
      </c>
      <c r="AO93" s="416"/>
      <c r="AP93" s="416"/>
      <c r="AQ93" s="416"/>
      <c r="AR93" s="416"/>
      <c r="AS93" s="416"/>
      <c r="AT93" s="417"/>
      <c r="AU93" s="415">
        <f>R93+Mês06!AU93</f>
        <v>0</v>
      </c>
      <c r="AV93" s="416"/>
      <c r="AW93" s="416"/>
      <c r="AX93" s="416"/>
      <c r="AY93" s="416"/>
      <c r="AZ93" s="416"/>
      <c r="BA93" s="417"/>
      <c r="BB93" s="415">
        <f>Y93+Mês06!BB93</f>
        <v>0</v>
      </c>
      <c r="BC93" s="416"/>
      <c r="BD93" s="416"/>
      <c r="BE93" s="416"/>
      <c r="BF93" s="416"/>
      <c r="BG93" s="416"/>
      <c r="BH93" s="417"/>
      <c r="BI93" s="415">
        <f>AF93+Mês06!BI93</f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1"/>
        <v>3.1</v>
      </c>
      <c r="C94" s="421"/>
      <c r="D94" s="422"/>
      <c r="E94" s="424">
        <f t="shared" si="2"/>
        <v>4208.430206</v>
      </c>
      <c r="F94" s="425"/>
      <c r="G94" s="425"/>
      <c r="H94" s="425"/>
      <c r="I94" s="425"/>
      <c r="J94" s="426"/>
      <c r="K94" s="415">
        <f t="shared" si="3"/>
        <v>0</v>
      </c>
      <c r="L94" s="416"/>
      <c r="M94" s="416"/>
      <c r="N94" s="416"/>
      <c r="O94" s="416"/>
      <c r="P94" s="416"/>
      <c r="Q94" s="417"/>
      <c r="R94" s="415">
        <f t="shared" si="4"/>
        <v>0</v>
      </c>
      <c r="S94" s="416"/>
      <c r="T94" s="416"/>
      <c r="U94" s="416"/>
      <c r="V94" s="416"/>
      <c r="W94" s="416"/>
      <c r="X94" s="417"/>
      <c r="Y94" s="415">
        <f t="shared" si="5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K94+Mês06!AN94</f>
        <v>0</v>
      </c>
      <c r="AO94" s="416"/>
      <c r="AP94" s="416"/>
      <c r="AQ94" s="416"/>
      <c r="AR94" s="416"/>
      <c r="AS94" s="416"/>
      <c r="AT94" s="417"/>
      <c r="AU94" s="415">
        <f>R94+Mês06!AU94</f>
        <v>4208.430206</v>
      </c>
      <c r="AV94" s="416"/>
      <c r="AW94" s="416"/>
      <c r="AX94" s="416"/>
      <c r="AY94" s="416"/>
      <c r="AZ94" s="416"/>
      <c r="BA94" s="417"/>
      <c r="BB94" s="415">
        <f>Y94+Mês06!BB94</f>
        <v>0</v>
      </c>
      <c r="BC94" s="416"/>
      <c r="BD94" s="416"/>
      <c r="BE94" s="416"/>
      <c r="BF94" s="416"/>
      <c r="BG94" s="416"/>
      <c r="BH94" s="417"/>
      <c r="BI94" s="415">
        <f>AF94+Mês06!BI94</f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1"/>
        <v>4.1</v>
      </c>
      <c r="C95" s="421"/>
      <c r="D95" s="422"/>
      <c r="E95" s="424">
        <f t="shared" si="2"/>
        <v>1114.7171795999998</v>
      </c>
      <c r="F95" s="425"/>
      <c r="G95" s="425"/>
      <c r="H95" s="425"/>
      <c r="I95" s="425"/>
      <c r="J95" s="426"/>
      <c r="K95" s="415">
        <f t="shared" si="3"/>
        <v>0</v>
      </c>
      <c r="L95" s="416"/>
      <c r="M95" s="416"/>
      <c r="N95" s="416"/>
      <c r="O95" s="416"/>
      <c r="P95" s="416"/>
      <c r="Q95" s="417"/>
      <c r="R95" s="415">
        <f t="shared" si="4"/>
        <v>0</v>
      </c>
      <c r="S95" s="416"/>
      <c r="T95" s="416"/>
      <c r="U95" s="416"/>
      <c r="V95" s="416"/>
      <c r="W95" s="416"/>
      <c r="X95" s="417"/>
      <c r="Y95" s="415">
        <f t="shared" si="5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K95+Mês06!AN95</f>
        <v>0</v>
      </c>
      <c r="AO95" s="416"/>
      <c r="AP95" s="416"/>
      <c r="AQ95" s="416"/>
      <c r="AR95" s="416"/>
      <c r="AS95" s="416"/>
      <c r="AT95" s="417"/>
      <c r="AU95" s="415">
        <f>R95+Mês06!AU95</f>
        <v>1114.7171795999998</v>
      </c>
      <c r="AV95" s="416"/>
      <c r="AW95" s="416"/>
      <c r="AX95" s="416"/>
      <c r="AY95" s="416"/>
      <c r="AZ95" s="416"/>
      <c r="BA95" s="417"/>
      <c r="BB95" s="415">
        <f>Y95+Mês06!BB95</f>
        <v>0</v>
      </c>
      <c r="BC95" s="416"/>
      <c r="BD95" s="416"/>
      <c r="BE95" s="416"/>
      <c r="BF95" s="416"/>
      <c r="BG95" s="416"/>
      <c r="BH95" s="417"/>
      <c r="BI95" s="415">
        <f>AF95+Mês06!BI95</f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 t="shared" si="1"/>
        <v>4.3</v>
      </c>
      <c r="C96" s="421"/>
      <c r="D96" s="422"/>
      <c r="E96" s="424">
        <f t="shared" si="2"/>
        <v>15918.946760999999</v>
      </c>
      <c r="F96" s="425"/>
      <c r="G96" s="425"/>
      <c r="H96" s="425"/>
      <c r="I96" s="425"/>
      <c r="J96" s="426"/>
      <c r="K96" s="415">
        <f t="shared" si="3"/>
        <v>0</v>
      </c>
      <c r="L96" s="416"/>
      <c r="M96" s="416"/>
      <c r="N96" s="416"/>
      <c r="O96" s="416"/>
      <c r="P96" s="416"/>
      <c r="Q96" s="417"/>
      <c r="R96" s="415">
        <f t="shared" si="4"/>
        <v>0</v>
      </c>
      <c r="S96" s="416"/>
      <c r="T96" s="416"/>
      <c r="U96" s="416"/>
      <c r="V96" s="416"/>
      <c r="W96" s="416"/>
      <c r="X96" s="417"/>
      <c r="Y96" s="415">
        <f t="shared" si="5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K96+Mês06!AN96</f>
        <v>0</v>
      </c>
      <c r="AO96" s="416"/>
      <c r="AP96" s="416"/>
      <c r="AQ96" s="416"/>
      <c r="AR96" s="416"/>
      <c r="AS96" s="416"/>
      <c r="AT96" s="417"/>
      <c r="AU96" s="415">
        <f>R96+Mês06!AU96</f>
        <v>0</v>
      </c>
      <c r="AV96" s="416"/>
      <c r="AW96" s="416"/>
      <c r="AX96" s="416"/>
      <c r="AY96" s="416"/>
      <c r="AZ96" s="416"/>
      <c r="BA96" s="417"/>
      <c r="BB96" s="415">
        <f>Y96+Mês06!BB96</f>
        <v>0</v>
      </c>
      <c r="BC96" s="416"/>
      <c r="BD96" s="416"/>
      <c r="BE96" s="416"/>
      <c r="BF96" s="416"/>
      <c r="BG96" s="416"/>
      <c r="BH96" s="417"/>
      <c r="BI96" s="415">
        <f>AF96+Mês06!BI96</f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>B24</f>
        <v>05</v>
      </c>
      <c r="C97" s="421"/>
      <c r="D97" s="422"/>
      <c r="E97" s="424">
        <f>AE24</f>
        <v>0</v>
      </c>
      <c r="F97" s="425"/>
      <c r="G97" s="425"/>
      <c r="H97" s="425"/>
      <c r="I97" s="425"/>
      <c r="J97" s="426"/>
      <c r="K97" s="415">
        <f t="shared" si="3"/>
        <v>0</v>
      </c>
      <c r="L97" s="416"/>
      <c r="M97" s="416"/>
      <c r="N97" s="416"/>
      <c r="O97" s="416"/>
      <c r="P97" s="416"/>
      <c r="Q97" s="417"/>
      <c r="R97" s="415">
        <f t="shared" si="4"/>
        <v>0</v>
      </c>
      <c r="S97" s="416"/>
      <c r="T97" s="416"/>
      <c r="U97" s="416"/>
      <c r="V97" s="416"/>
      <c r="W97" s="416"/>
      <c r="X97" s="417"/>
      <c r="Y97" s="415">
        <f t="shared" si="5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K97+Mês06!AN97</f>
        <v>0</v>
      </c>
      <c r="AO97" s="416"/>
      <c r="AP97" s="416"/>
      <c r="AQ97" s="416"/>
      <c r="AR97" s="416"/>
      <c r="AS97" s="416"/>
      <c r="AT97" s="417"/>
      <c r="AU97" s="415">
        <f>R97+Mês06!AU97</f>
        <v>0</v>
      </c>
      <c r="AV97" s="416"/>
      <c r="AW97" s="416"/>
      <c r="AX97" s="416"/>
      <c r="AY97" s="416"/>
      <c r="AZ97" s="416"/>
      <c r="BA97" s="417"/>
      <c r="BB97" s="415">
        <f>Y97+Mês06!BB97</f>
        <v>0</v>
      </c>
      <c r="BC97" s="416"/>
      <c r="BD97" s="416"/>
      <c r="BE97" s="416"/>
      <c r="BF97" s="416"/>
      <c r="BG97" s="416"/>
      <c r="BH97" s="417"/>
      <c r="BI97" s="415">
        <f>AF97+Mês06!BI97</f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si="1"/>
        <v>5.1</v>
      </c>
      <c r="C98" s="421"/>
      <c r="D98" s="422"/>
      <c r="E98" s="424">
        <f t="shared" ref="E98:E109" si="7">AE25</f>
        <v>7662.1926719999992</v>
      </c>
      <c r="F98" s="425"/>
      <c r="G98" s="425"/>
      <c r="H98" s="425"/>
      <c r="I98" s="425"/>
      <c r="J98" s="426"/>
      <c r="K98" s="415">
        <f t="shared" si="3"/>
        <v>0</v>
      </c>
      <c r="L98" s="416"/>
      <c r="M98" s="416"/>
      <c r="N98" s="416"/>
      <c r="O98" s="416"/>
      <c r="P98" s="416"/>
      <c r="Q98" s="417"/>
      <c r="R98" s="415">
        <f t="shared" si="4"/>
        <v>0</v>
      </c>
      <c r="S98" s="416"/>
      <c r="T98" s="416"/>
      <c r="U98" s="416"/>
      <c r="V98" s="416"/>
      <c r="W98" s="416"/>
      <c r="X98" s="417"/>
      <c r="Y98" s="415">
        <f t="shared" si="5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K98+Mês06!AN98</f>
        <v>0</v>
      </c>
      <c r="AO98" s="416"/>
      <c r="AP98" s="416"/>
      <c r="AQ98" s="416"/>
      <c r="AR98" s="416"/>
      <c r="AS98" s="416"/>
      <c r="AT98" s="417"/>
      <c r="AU98" s="415">
        <f>R98+Mês06!AU98</f>
        <v>6438.8469899884794</v>
      </c>
      <c r="AV98" s="416"/>
      <c r="AW98" s="416"/>
      <c r="AX98" s="416"/>
      <c r="AY98" s="416"/>
      <c r="AZ98" s="416"/>
      <c r="BA98" s="417"/>
      <c r="BB98" s="415">
        <f>Y98+Mês06!BB98</f>
        <v>0</v>
      </c>
      <c r="BC98" s="416"/>
      <c r="BD98" s="416"/>
      <c r="BE98" s="416"/>
      <c r="BF98" s="416"/>
      <c r="BG98" s="416"/>
      <c r="BH98" s="417"/>
      <c r="BI98" s="415">
        <f>AF98+Mês06!BI98</f>
        <v>6438.8469899884794</v>
      </c>
      <c r="BJ98" s="416"/>
      <c r="BK98" s="416"/>
      <c r="BL98" s="416"/>
      <c r="BM98" s="416"/>
      <c r="BN98" s="416"/>
      <c r="BO98" s="416"/>
      <c r="BP98" s="460"/>
    </row>
    <row r="99" spans="1:68" ht="14.25" x14ac:dyDescent="0.2">
      <c r="A99" s="11"/>
      <c r="B99" s="420" t="str">
        <f t="shared" si="1"/>
        <v>06</v>
      </c>
      <c r="C99" s="421"/>
      <c r="D99" s="422"/>
      <c r="E99" s="424">
        <f t="shared" si="7"/>
        <v>0</v>
      </c>
      <c r="F99" s="425"/>
      <c r="G99" s="425"/>
      <c r="H99" s="425"/>
      <c r="I99" s="425"/>
      <c r="J99" s="426"/>
      <c r="K99" s="415">
        <f t="shared" si="3"/>
        <v>0</v>
      </c>
      <c r="L99" s="416"/>
      <c r="M99" s="416"/>
      <c r="N99" s="416"/>
      <c r="O99" s="416"/>
      <c r="P99" s="416"/>
      <c r="Q99" s="417"/>
      <c r="R99" s="415">
        <f t="shared" si="4"/>
        <v>0</v>
      </c>
      <c r="S99" s="416"/>
      <c r="T99" s="416"/>
      <c r="U99" s="416"/>
      <c r="V99" s="416"/>
      <c r="W99" s="416"/>
      <c r="X99" s="417"/>
      <c r="Y99" s="415">
        <f t="shared" si="5"/>
        <v>0</v>
      </c>
      <c r="Z99" s="416"/>
      <c r="AA99" s="416"/>
      <c r="AB99" s="416"/>
      <c r="AC99" s="416"/>
      <c r="AD99" s="416"/>
      <c r="AE99" s="417"/>
      <c r="AF99" s="415">
        <f t="shared" si="6"/>
        <v>0</v>
      </c>
      <c r="AG99" s="416"/>
      <c r="AH99" s="416"/>
      <c r="AI99" s="416"/>
      <c r="AJ99" s="416"/>
      <c r="AK99" s="416"/>
      <c r="AL99" s="416"/>
      <c r="AM99" s="417"/>
      <c r="AN99" s="415">
        <f>K99+Mês06!AN99</f>
        <v>0</v>
      </c>
      <c r="AO99" s="416"/>
      <c r="AP99" s="416"/>
      <c r="AQ99" s="416"/>
      <c r="AR99" s="416"/>
      <c r="AS99" s="416"/>
      <c r="AT99" s="417"/>
      <c r="AU99" s="415">
        <f>R99+Mês06!AU99</f>
        <v>0</v>
      </c>
      <c r="AV99" s="416"/>
      <c r="AW99" s="416"/>
      <c r="AX99" s="416"/>
      <c r="AY99" s="416"/>
      <c r="AZ99" s="416"/>
      <c r="BA99" s="417"/>
      <c r="BB99" s="415">
        <f>Y99+Mês06!BB99</f>
        <v>0</v>
      </c>
      <c r="BC99" s="416"/>
      <c r="BD99" s="416"/>
      <c r="BE99" s="416"/>
      <c r="BF99" s="416"/>
      <c r="BG99" s="416"/>
      <c r="BH99" s="417"/>
      <c r="BI99" s="415">
        <f>AF99+Mês06!BI99</f>
        <v>0</v>
      </c>
      <c r="BJ99" s="416"/>
      <c r="BK99" s="416"/>
      <c r="BL99" s="416"/>
      <c r="BM99" s="416"/>
      <c r="BN99" s="416"/>
      <c r="BO99" s="416"/>
      <c r="BP99" s="460"/>
    </row>
    <row r="100" spans="1:68" ht="14.25" x14ac:dyDescent="0.2">
      <c r="A100" s="11"/>
      <c r="B100" s="420" t="str">
        <f>B27</f>
        <v>6.1</v>
      </c>
      <c r="C100" s="421"/>
      <c r="D100" s="422"/>
      <c r="E100" s="424">
        <f t="shared" si="7"/>
        <v>10909.44424956</v>
      </c>
      <c r="F100" s="425"/>
      <c r="G100" s="425"/>
      <c r="H100" s="425"/>
      <c r="I100" s="425"/>
      <c r="J100" s="426"/>
      <c r="K100" s="415">
        <f t="shared" si="3"/>
        <v>0</v>
      </c>
      <c r="L100" s="416"/>
      <c r="M100" s="416"/>
      <c r="N100" s="416"/>
      <c r="O100" s="416"/>
      <c r="P100" s="416"/>
      <c r="Q100" s="417"/>
      <c r="R100" s="415">
        <f t="shared" si="4"/>
        <v>0</v>
      </c>
      <c r="S100" s="416"/>
      <c r="T100" s="416"/>
      <c r="U100" s="416"/>
      <c r="V100" s="416"/>
      <c r="W100" s="416"/>
      <c r="X100" s="417"/>
      <c r="Y100" s="415">
        <f t="shared" si="5"/>
        <v>0</v>
      </c>
      <c r="Z100" s="416"/>
      <c r="AA100" s="416"/>
      <c r="AB100" s="416"/>
      <c r="AC100" s="416"/>
      <c r="AD100" s="416"/>
      <c r="AE100" s="417"/>
      <c r="AF100" s="415">
        <f t="shared" si="6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K100+Mês06!AN100</f>
        <v>0</v>
      </c>
      <c r="AO100" s="416"/>
      <c r="AP100" s="416"/>
      <c r="AQ100" s="416"/>
      <c r="AR100" s="416"/>
      <c r="AS100" s="416"/>
      <c r="AT100" s="417"/>
      <c r="AU100" s="415">
        <f>R100+Mês06!AU100</f>
        <v>0</v>
      </c>
      <c r="AV100" s="416"/>
      <c r="AW100" s="416"/>
      <c r="AX100" s="416"/>
      <c r="AY100" s="416"/>
      <c r="AZ100" s="416"/>
      <c r="BA100" s="417"/>
      <c r="BB100" s="415">
        <f>Y100+Mês06!BB100</f>
        <v>0</v>
      </c>
      <c r="BC100" s="416"/>
      <c r="BD100" s="416"/>
      <c r="BE100" s="416"/>
      <c r="BF100" s="416"/>
      <c r="BG100" s="416"/>
      <c r="BH100" s="417"/>
      <c r="BI100" s="415">
        <f>AF100+Mês06!BI100</f>
        <v>0</v>
      </c>
      <c r="BJ100" s="416"/>
      <c r="BK100" s="416"/>
      <c r="BL100" s="416"/>
      <c r="BM100" s="416"/>
      <c r="BN100" s="416"/>
      <c r="BO100" s="416"/>
      <c r="BP100" s="460"/>
    </row>
    <row r="101" spans="1:68" ht="14.25" x14ac:dyDescent="0.2">
      <c r="A101" s="11"/>
      <c r="B101" s="420" t="str">
        <f t="shared" si="1"/>
        <v>6.2</v>
      </c>
      <c r="C101" s="421"/>
      <c r="D101" s="422"/>
      <c r="E101" s="424">
        <f t="shared" si="7"/>
        <v>41262.434407999994</v>
      </c>
      <c r="F101" s="425"/>
      <c r="G101" s="425"/>
      <c r="H101" s="425"/>
      <c r="I101" s="425"/>
      <c r="J101" s="426"/>
      <c r="K101" s="415">
        <f t="shared" si="3"/>
        <v>0</v>
      </c>
      <c r="L101" s="416"/>
      <c r="M101" s="416"/>
      <c r="N101" s="416"/>
      <c r="O101" s="416"/>
      <c r="P101" s="416"/>
      <c r="Q101" s="417"/>
      <c r="R101" s="415">
        <f t="shared" si="4"/>
        <v>0</v>
      </c>
      <c r="S101" s="416"/>
      <c r="T101" s="416"/>
      <c r="U101" s="416"/>
      <c r="V101" s="416"/>
      <c r="W101" s="416"/>
      <c r="X101" s="417"/>
      <c r="Y101" s="415">
        <f t="shared" si="5"/>
        <v>0</v>
      </c>
      <c r="Z101" s="416"/>
      <c r="AA101" s="416"/>
      <c r="AB101" s="416"/>
      <c r="AC101" s="416"/>
      <c r="AD101" s="416"/>
      <c r="AE101" s="417"/>
      <c r="AF101" s="415">
        <f t="shared" si="6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K101+Mês06!AN101</f>
        <v>0</v>
      </c>
      <c r="AO101" s="416"/>
      <c r="AP101" s="416"/>
      <c r="AQ101" s="416"/>
      <c r="AR101" s="416"/>
      <c r="AS101" s="416"/>
      <c r="AT101" s="417"/>
      <c r="AU101" s="415">
        <f>R101+Mês06!AU101</f>
        <v>0</v>
      </c>
      <c r="AV101" s="416"/>
      <c r="AW101" s="416"/>
      <c r="AX101" s="416"/>
      <c r="AY101" s="416"/>
      <c r="AZ101" s="416"/>
      <c r="BA101" s="417"/>
      <c r="BB101" s="415">
        <f>Y101+Mês06!BB101</f>
        <v>0</v>
      </c>
      <c r="BC101" s="416"/>
      <c r="BD101" s="416"/>
      <c r="BE101" s="416"/>
      <c r="BF101" s="416"/>
      <c r="BG101" s="416"/>
      <c r="BH101" s="417"/>
      <c r="BI101" s="415">
        <f>AF101+Mês06!BI101</f>
        <v>0</v>
      </c>
      <c r="BJ101" s="416"/>
      <c r="BK101" s="416"/>
      <c r="BL101" s="416"/>
      <c r="BM101" s="416"/>
      <c r="BN101" s="416"/>
      <c r="BO101" s="416"/>
      <c r="BP101" s="460"/>
    </row>
    <row r="102" spans="1:68" ht="14.25" x14ac:dyDescent="0.2">
      <c r="A102" s="11"/>
      <c r="B102" s="420" t="str">
        <f t="shared" si="1"/>
        <v>6.3</v>
      </c>
      <c r="C102" s="421"/>
      <c r="D102" s="422"/>
      <c r="E102" s="424">
        <f t="shared" si="7"/>
        <v>2797.7048171999995</v>
      </c>
      <c r="F102" s="425"/>
      <c r="G102" s="425"/>
      <c r="H102" s="425"/>
      <c r="I102" s="425"/>
      <c r="J102" s="426"/>
      <c r="K102" s="415">
        <f t="shared" si="3"/>
        <v>0</v>
      </c>
      <c r="L102" s="416"/>
      <c r="M102" s="416"/>
      <c r="N102" s="416"/>
      <c r="O102" s="416"/>
      <c r="P102" s="416"/>
      <c r="Q102" s="417"/>
      <c r="R102" s="415">
        <f t="shared" si="4"/>
        <v>0</v>
      </c>
      <c r="S102" s="416"/>
      <c r="T102" s="416"/>
      <c r="U102" s="416"/>
      <c r="V102" s="416"/>
      <c r="W102" s="416"/>
      <c r="X102" s="417"/>
      <c r="Y102" s="415">
        <f t="shared" si="5"/>
        <v>0</v>
      </c>
      <c r="Z102" s="416"/>
      <c r="AA102" s="416"/>
      <c r="AB102" s="416"/>
      <c r="AC102" s="416"/>
      <c r="AD102" s="416"/>
      <c r="AE102" s="417"/>
      <c r="AF102" s="415">
        <f t="shared" si="6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K102+Mês06!AN102</f>
        <v>0</v>
      </c>
      <c r="AO102" s="416"/>
      <c r="AP102" s="416"/>
      <c r="AQ102" s="416"/>
      <c r="AR102" s="416"/>
      <c r="AS102" s="416"/>
      <c r="AT102" s="417"/>
      <c r="AU102" s="415">
        <f>R102+Mês06!AU102</f>
        <v>0</v>
      </c>
      <c r="AV102" s="416"/>
      <c r="AW102" s="416"/>
      <c r="AX102" s="416"/>
      <c r="AY102" s="416"/>
      <c r="AZ102" s="416"/>
      <c r="BA102" s="417"/>
      <c r="BB102" s="415">
        <f>Y102+Mês06!BB102</f>
        <v>0</v>
      </c>
      <c r="BC102" s="416"/>
      <c r="BD102" s="416"/>
      <c r="BE102" s="416"/>
      <c r="BF102" s="416"/>
      <c r="BG102" s="416"/>
      <c r="BH102" s="417"/>
      <c r="BI102" s="415">
        <f>AF102+Mês06!BI102</f>
        <v>0</v>
      </c>
      <c r="BJ102" s="416"/>
      <c r="BK102" s="416"/>
      <c r="BL102" s="416"/>
      <c r="BM102" s="416"/>
      <c r="BN102" s="416"/>
      <c r="BO102" s="416"/>
      <c r="BP102" s="460"/>
    </row>
    <row r="103" spans="1:68" ht="14.25" x14ac:dyDescent="0.2">
      <c r="A103" s="11"/>
      <c r="B103" s="420" t="str">
        <f t="shared" si="1"/>
        <v>6.4</v>
      </c>
      <c r="C103" s="421"/>
      <c r="D103" s="422"/>
      <c r="E103" s="424">
        <f t="shared" si="7"/>
        <v>1764.2509559999999</v>
      </c>
      <c r="F103" s="425"/>
      <c r="G103" s="425"/>
      <c r="H103" s="425"/>
      <c r="I103" s="425"/>
      <c r="J103" s="426"/>
      <c r="K103" s="415">
        <f t="shared" si="3"/>
        <v>0</v>
      </c>
      <c r="L103" s="416"/>
      <c r="M103" s="416"/>
      <c r="N103" s="416"/>
      <c r="O103" s="416"/>
      <c r="P103" s="416"/>
      <c r="Q103" s="417"/>
      <c r="R103" s="415">
        <f t="shared" si="4"/>
        <v>0</v>
      </c>
      <c r="S103" s="416"/>
      <c r="T103" s="416"/>
      <c r="U103" s="416"/>
      <c r="V103" s="416"/>
      <c r="W103" s="416"/>
      <c r="X103" s="417"/>
      <c r="Y103" s="415">
        <f t="shared" si="5"/>
        <v>0</v>
      </c>
      <c r="Z103" s="416"/>
      <c r="AA103" s="416"/>
      <c r="AB103" s="416"/>
      <c r="AC103" s="416"/>
      <c r="AD103" s="416"/>
      <c r="AE103" s="417"/>
      <c r="AF103" s="415">
        <f t="shared" si="6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K103+Mês06!AN103</f>
        <v>0</v>
      </c>
      <c r="AO103" s="416"/>
      <c r="AP103" s="416"/>
      <c r="AQ103" s="416"/>
      <c r="AR103" s="416"/>
      <c r="AS103" s="416"/>
      <c r="AT103" s="417"/>
      <c r="AU103" s="415">
        <f>R103+Mês06!AU103</f>
        <v>319.32942303599998</v>
      </c>
      <c r="AV103" s="416"/>
      <c r="AW103" s="416"/>
      <c r="AX103" s="416"/>
      <c r="AY103" s="416"/>
      <c r="AZ103" s="416"/>
      <c r="BA103" s="417"/>
      <c r="BB103" s="415">
        <f>Y103+Mês06!BB103</f>
        <v>0</v>
      </c>
      <c r="BC103" s="416"/>
      <c r="BD103" s="416"/>
      <c r="BE103" s="416"/>
      <c r="BF103" s="416"/>
      <c r="BG103" s="416"/>
      <c r="BH103" s="417"/>
      <c r="BI103" s="415">
        <f>AF103+Mês06!BI103</f>
        <v>319.32942303599998</v>
      </c>
      <c r="BJ103" s="416"/>
      <c r="BK103" s="416"/>
      <c r="BL103" s="416"/>
      <c r="BM103" s="416"/>
      <c r="BN103" s="416"/>
      <c r="BO103" s="416"/>
      <c r="BP103" s="460"/>
    </row>
    <row r="104" spans="1:68" ht="14.25" x14ac:dyDescent="0.2">
      <c r="A104" s="11"/>
      <c r="B104" s="420" t="str">
        <f t="shared" si="1"/>
        <v>6.5</v>
      </c>
      <c r="C104" s="421"/>
      <c r="D104" s="422"/>
      <c r="E104" s="424">
        <f t="shared" si="7"/>
        <v>3060.7936415999998</v>
      </c>
      <c r="F104" s="425"/>
      <c r="G104" s="425"/>
      <c r="H104" s="425"/>
      <c r="I104" s="425"/>
      <c r="J104" s="426"/>
      <c r="K104" s="415">
        <f t="shared" si="3"/>
        <v>0</v>
      </c>
      <c r="L104" s="416"/>
      <c r="M104" s="416"/>
      <c r="N104" s="416"/>
      <c r="O104" s="416"/>
      <c r="P104" s="416"/>
      <c r="Q104" s="417"/>
      <c r="R104" s="415">
        <f t="shared" si="4"/>
        <v>0</v>
      </c>
      <c r="S104" s="416"/>
      <c r="T104" s="416"/>
      <c r="U104" s="416"/>
      <c r="V104" s="416"/>
      <c r="W104" s="416"/>
      <c r="X104" s="417"/>
      <c r="Y104" s="415">
        <f t="shared" si="5"/>
        <v>0</v>
      </c>
      <c r="Z104" s="416"/>
      <c r="AA104" s="416"/>
      <c r="AB104" s="416"/>
      <c r="AC104" s="416"/>
      <c r="AD104" s="416"/>
      <c r="AE104" s="417"/>
      <c r="AF104" s="415">
        <f t="shared" si="6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K104+Mês06!AN104</f>
        <v>0</v>
      </c>
      <c r="AO104" s="416"/>
      <c r="AP104" s="416"/>
      <c r="AQ104" s="416"/>
      <c r="AR104" s="416"/>
      <c r="AS104" s="416"/>
      <c r="AT104" s="417"/>
      <c r="AU104" s="415">
        <f>R104+Mês06!AU104</f>
        <v>554.00364912960003</v>
      </c>
      <c r="AV104" s="416"/>
      <c r="AW104" s="416"/>
      <c r="AX104" s="416"/>
      <c r="AY104" s="416"/>
      <c r="AZ104" s="416"/>
      <c r="BA104" s="417"/>
      <c r="BB104" s="415">
        <f>Y104+Mês06!BB104</f>
        <v>0</v>
      </c>
      <c r="BC104" s="416"/>
      <c r="BD104" s="416"/>
      <c r="BE104" s="416"/>
      <c r="BF104" s="416"/>
      <c r="BG104" s="416"/>
      <c r="BH104" s="417"/>
      <c r="BI104" s="415">
        <f>AF104+Mês06!BI104</f>
        <v>554.00364912960003</v>
      </c>
      <c r="BJ104" s="416"/>
      <c r="BK104" s="416"/>
      <c r="BL104" s="416"/>
      <c r="BM104" s="416"/>
      <c r="BN104" s="416"/>
      <c r="BO104" s="416"/>
      <c r="BP104" s="460"/>
    </row>
    <row r="105" spans="1:68" ht="14.25" x14ac:dyDescent="0.2">
      <c r="A105" s="11"/>
      <c r="B105" s="420" t="e">
        <f t="shared" si="1"/>
        <v>#REF!</v>
      </c>
      <c r="C105" s="421"/>
      <c r="D105" s="422"/>
      <c r="E105" s="424" t="e">
        <f t="shared" si="7"/>
        <v>#REF!</v>
      </c>
      <c r="F105" s="425"/>
      <c r="G105" s="425"/>
      <c r="H105" s="425"/>
      <c r="I105" s="425"/>
      <c r="J105" s="426"/>
      <c r="K105" s="415" t="e">
        <f t="shared" si="3"/>
        <v>#REF!</v>
      </c>
      <c r="L105" s="416"/>
      <c r="M105" s="416"/>
      <c r="N105" s="416"/>
      <c r="O105" s="416"/>
      <c r="P105" s="416"/>
      <c r="Q105" s="417"/>
      <c r="R105" s="415" t="e">
        <f t="shared" si="4"/>
        <v>#REF!</v>
      </c>
      <c r="S105" s="416"/>
      <c r="T105" s="416"/>
      <c r="U105" s="416"/>
      <c r="V105" s="416"/>
      <c r="W105" s="416"/>
      <c r="X105" s="417"/>
      <c r="Y105" s="415" t="e">
        <f t="shared" si="5"/>
        <v>#REF!</v>
      </c>
      <c r="Z105" s="416"/>
      <c r="AA105" s="416"/>
      <c r="AB105" s="416"/>
      <c r="AC105" s="416"/>
      <c r="AD105" s="416"/>
      <c r="AE105" s="417"/>
      <c r="AF105" s="415" t="e">
        <f t="shared" si="6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K105+Mês06!AN105</f>
        <v>#REF!</v>
      </c>
      <c r="AO105" s="416"/>
      <c r="AP105" s="416"/>
      <c r="AQ105" s="416"/>
      <c r="AR105" s="416"/>
      <c r="AS105" s="416"/>
      <c r="AT105" s="417"/>
      <c r="AU105" s="415" t="e">
        <f>R105+Mês06!AU105</f>
        <v>#REF!</v>
      </c>
      <c r="AV105" s="416"/>
      <c r="AW105" s="416"/>
      <c r="AX105" s="416"/>
      <c r="AY105" s="416"/>
      <c r="AZ105" s="416"/>
      <c r="BA105" s="417"/>
      <c r="BB105" s="415" t="e">
        <f>Y105+Mês06!BB105</f>
        <v>#REF!</v>
      </c>
      <c r="BC105" s="416"/>
      <c r="BD105" s="416"/>
      <c r="BE105" s="416"/>
      <c r="BF105" s="416"/>
      <c r="BG105" s="416"/>
      <c r="BH105" s="417"/>
      <c r="BI105" s="415" t="e">
        <f>AF105+Mês06!BI105</f>
        <v>#REF!</v>
      </c>
      <c r="BJ105" s="416"/>
      <c r="BK105" s="416"/>
      <c r="BL105" s="416"/>
      <c r="BM105" s="416"/>
      <c r="BN105" s="416"/>
      <c r="BO105" s="416"/>
      <c r="BP105" s="460"/>
    </row>
    <row r="106" spans="1:68" ht="14.25" x14ac:dyDescent="0.2">
      <c r="A106" s="11"/>
      <c r="B106" s="420" t="e">
        <f t="shared" si="1"/>
        <v>#REF!</v>
      </c>
      <c r="C106" s="421"/>
      <c r="D106" s="422"/>
      <c r="E106" s="424" t="e">
        <f t="shared" si="7"/>
        <v>#REF!</v>
      </c>
      <c r="F106" s="425"/>
      <c r="G106" s="425"/>
      <c r="H106" s="425"/>
      <c r="I106" s="425"/>
      <c r="J106" s="426"/>
      <c r="K106" s="415" t="e">
        <f t="shared" si="3"/>
        <v>#REF!</v>
      </c>
      <c r="L106" s="416"/>
      <c r="M106" s="416"/>
      <c r="N106" s="416"/>
      <c r="O106" s="416"/>
      <c r="P106" s="416"/>
      <c r="Q106" s="417"/>
      <c r="R106" s="415" t="e">
        <f t="shared" si="4"/>
        <v>#REF!</v>
      </c>
      <c r="S106" s="416"/>
      <c r="T106" s="416"/>
      <c r="U106" s="416"/>
      <c r="V106" s="416"/>
      <c r="W106" s="416"/>
      <c r="X106" s="417"/>
      <c r="Y106" s="415" t="e">
        <f t="shared" si="5"/>
        <v>#REF!</v>
      </c>
      <c r="Z106" s="416"/>
      <c r="AA106" s="416"/>
      <c r="AB106" s="416"/>
      <c r="AC106" s="416"/>
      <c r="AD106" s="416"/>
      <c r="AE106" s="417"/>
      <c r="AF106" s="415" t="e">
        <f t="shared" si="6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K106+Mês06!AN106</f>
        <v>#REF!</v>
      </c>
      <c r="AO106" s="416"/>
      <c r="AP106" s="416"/>
      <c r="AQ106" s="416"/>
      <c r="AR106" s="416"/>
      <c r="AS106" s="416"/>
      <c r="AT106" s="417"/>
      <c r="AU106" s="415" t="e">
        <f>R106+Mês06!AU106</f>
        <v>#REF!</v>
      </c>
      <c r="AV106" s="416"/>
      <c r="AW106" s="416"/>
      <c r="AX106" s="416"/>
      <c r="AY106" s="416"/>
      <c r="AZ106" s="416"/>
      <c r="BA106" s="417"/>
      <c r="BB106" s="415" t="e">
        <f>Y106+Mês06!BB106</f>
        <v>#REF!</v>
      </c>
      <c r="BC106" s="416"/>
      <c r="BD106" s="416"/>
      <c r="BE106" s="416"/>
      <c r="BF106" s="416"/>
      <c r="BG106" s="416"/>
      <c r="BH106" s="417"/>
      <c r="BI106" s="415" t="e">
        <f>AF106+Mês06!BI106</f>
        <v>#REF!</v>
      </c>
      <c r="BJ106" s="416"/>
      <c r="BK106" s="416"/>
      <c r="BL106" s="416"/>
      <c r="BM106" s="416"/>
      <c r="BN106" s="416"/>
      <c r="BO106" s="416"/>
      <c r="BP106" s="460"/>
    </row>
    <row r="107" spans="1:68" ht="14.25" x14ac:dyDescent="0.2">
      <c r="A107" s="11"/>
      <c r="B107" s="420" t="e">
        <f t="shared" si="1"/>
        <v>#REF!</v>
      </c>
      <c r="C107" s="421"/>
      <c r="D107" s="422"/>
      <c r="E107" s="424" t="e">
        <f t="shared" si="7"/>
        <v>#REF!</v>
      </c>
      <c r="F107" s="425"/>
      <c r="G107" s="425"/>
      <c r="H107" s="425"/>
      <c r="I107" s="425"/>
      <c r="J107" s="426"/>
      <c r="K107" s="415" t="e">
        <f t="shared" si="3"/>
        <v>#REF!</v>
      </c>
      <c r="L107" s="416"/>
      <c r="M107" s="416"/>
      <c r="N107" s="416"/>
      <c r="O107" s="416"/>
      <c r="P107" s="416"/>
      <c r="Q107" s="417"/>
      <c r="R107" s="415" t="e">
        <f t="shared" si="4"/>
        <v>#REF!</v>
      </c>
      <c r="S107" s="416"/>
      <c r="T107" s="416"/>
      <c r="U107" s="416"/>
      <c r="V107" s="416"/>
      <c r="W107" s="416"/>
      <c r="X107" s="417"/>
      <c r="Y107" s="415" t="e">
        <f t="shared" si="5"/>
        <v>#REF!</v>
      </c>
      <c r="Z107" s="416"/>
      <c r="AA107" s="416"/>
      <c r="AB107" s="416"/>
      <c r="AC107" s="416"/>
      <c r="AD107" s="416"/>
      <c r="AE107" s="417"/>
      <c r="AF107" s="415" t="e">
        <f t="shared" si="6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K107+Mês06!AN107</f>
        <v>#REF!</v>
      </c>
      <c r="AO107" s="416"/>
      <c r="AP107" s="416"/>
      <c r="AQ107" s="416"/>
      <c r="AR107" s="416"/>
      <c r="AS107" s="416"/>
      <c r="AT107" s="417"/>
      <c r="AU107" s="415" t="e">
        <f>R107+Mês06!AU107</f>
        <v>#REF!</v>
      </c>
      <c r="AV107" s="416"/>
      <c r="AW107" s="416"/>
      <c r="AX107" s="416"/>
      <c r="AY107" s="416"/>
      <c r="AZ107" s="416"/>
      <c r="BA107" s="417"/>
      <c r="BB107" s="415" t="e">
        <f>Y107+Mês06!BB107</f>
        <v>#REF!</v>
      </c>
      <c r="BC107" s="416"/>
      <c r="BD107" s="416"/>
      <c r="BE107" s="416"/>
      <c r="BF107" s="416"/>
      <c r="BG107" s="416"/>
      <c r="BH107" s="417"/>
      <c r="BI107" s="415" t="e">
        <f>AF107+Mês06!BI107</f>
        <v>#REF!</v>
      </c>
      <c r="BJ107" s="416"/>
      <c r="BK107" s="416"/>
      <c r="BL107" s="416"/>
      <c r="BM107" s="416"/>
      <c r="BN107" s="416"/>
      <c r="BO107" s="416"/>
      <c r="BP107" s="460"/>
    </row>
    <row r="108" spans="1:68" ht="14.25" x14ac:dyDescent="0.2">
      <c r="A108" s="11"/>
      <c r="B108" s="420" t="e">
        <f t="shared" si="1"/>
        <v>#REF!</v>
      </c>
      <c r="C108" s="421"/>
      <c r="D108" s="422"/>
      <c r="E108" s="424" t="e">
        <f t="shared" si="7"/>
        <v>#REF!</v>
      </c>
      <c r="F108" s="425"/>
      <c r="G108" s="425"/>
      <c r="H108" s="425"/>
      <c r="I108" s="425"/>
      <c r="J108" s="426"/>
      <c r="K108" s="415" t="e">
        <f t="shared" si="3"/>
        <v>#REF!</v>
      </c>
      <c r="L108" s="416"/>
      <c r="M108" s="416"/>
      <c r="N108" s="416"/>
      <c r="O108" s="416"/>
      <c r="P108" s="416"/>
      <c r="Q108" s="417"/>
      <c r="R108" s="415" t="e">
        <f t="shared" si="4"/>
        <v>#REF!</v>
      </c>
      <c r="S108" s="416"/>
      <c r="T108" s="416"/>
      <c r="U108" s="416"/>
      <c r="V108" s="416"/>
      <c r="W108" s="416"/>
      <c r="X108" s="417"/>
      <c r="Y108" s="415" t="e">
        <f t="shared" si="5"/>
        <v>#REF!</v>
      </c>
      <c r="Z108" s="416"/>
      <c r="AA108" s="416"/>
      <c r="AB108" s="416"/>
      <c r="AC108" s="416"/>
      <c r="AD108" s="416"/>
      <c r="AE108" s="417"/>
      <c r="AF108" s="415" t="e">
        <f t="shared" si="6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K108+Mês06!AN108</f>
        <v>#REF!</v>
      </c>
      <c r="AO108" s="416"/>
      <c r="AP108" s="416"/>
      <c r="AQ108" s="416"/>
      <c r="AR108" s="416"/>
      <c r="AS108" s="416"/>
      <c r="AT108" s="417"/>
      <c r="AU108" s="415" t="e">
        <f>R108+Mês06!AU108</f>
        <v>#REF!</v>
      </c>
      <c r="AV108" s="416"/>
      <c r="AW108" s="416"/>
      <c r="AX108" s="416"/>
      <c r="AY108" s="416"/>
      <c r="AZ108" s="416"/>
      <c r="BA108" s="417"/>
      <c r="BB108" s="415" t="e">
        <f>Y108+Mês06!BB108</f>
        <v>#REF!</v>
      </c>
      <c r="BC108" s="416"/>
      <c r="BD108" s="416"/>
      <c r="BE108" s="416"/>
      <c r="BF108" s="416"/>
      <c r="BG108" s="416"/>
      <c r="BH108" s="417"/>
      <c r="BI108" s="415" t="e">
        <f>AF108+Mês06!BI108</f>
        <v>#REF!</v>
      </c>
      <c r="BJ108" s="416"/>
      <c r="BK108" s="416"/>
      <c r="BL108" s="416"/>
      <c r="BM108" s="416"/>
      <c r="BN108" s="416"/>
      <c r="BO108" s="416"/>
      <c r="BP108" s="460"/>
    </row>
    <row r="109" spans="1:68" ht="14.25" x14ac:dyDescent="0.2">
      <c r="A109" s="11"/>
      <c r="B109" s="420" t="e">
        <f t="shared" si="1"/>
        <v>#REF!</v>
      </c>
      <c r="C109" s="421"/>
      <c r="D109" s="422"/>
      <c r="E109" s="424" t="e">
        <f t="shared" si="7"/>
        <v>#REF!</v>
      </c>
      <c r="F109" s="425"/>
      <c r="G109" s="425"/>
      <c r="H109" s="425"/>
      <c r="I109" s="425"/>
      <c r="J109" s="426"/>
      <c r="K109" s="415" t="e">
        <f t="shared" si="3"/>
        <v>#REF!</v>
      </c>
      <c r="L109" s="416"/>
      <c r="M109" s="416"/>
      <c r="N109" s="416"/>
      <c r="O109" s="416"/>
      <c r="P109" s="416"/>
      <c r="Q109" s="417"/>
      <c r="R109" s="415" t="e">
        <f t="shared" si="4"/>
        <v>#REF!</v>
      </c>
      <c r="S109" s="416"/>
      <c r="T109" s="416"/>
      <c r="U109" s="416"/>
      <c r="V109" s="416"/>
      <c r="W109" s="416"/>
      <c r="X109" s="417"/>
      <c r="Y109" s="415" t="e">
        <f t="shared" si="5"/>
        <v>#REF!</v>
      </c>
      <c r="Z109" s="416"/>
      <c r="AA109" s="416"/>
      <c r="AB109" s="416"/>
      <c r="AC109" s="416"/>
      <c r="AD109" s="416"/>
      <c r="AE109" s="417"/>
      <c r="AF109" s="415" t="e">
        <f t="shared" si="6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K109+Mês06!AN109</f>
        <v>#REF!</v>
      </c>
      <c r="AO109" s="416"/>
      <c r="AP109" s="416"/>
      <c r="AQ109" s="416"/>
      <c r="AR109" s="416"/>
      <c r="AS109" s="416"/>
      <c r="AT109" s="417"/>
      <c r="AU109" s="415" t="e">
        <f>R109+Mês06!AU109</f>
        <v>#REF!</v>
      </c>
      <c r="AV109" s="416"/>
      <c r="AW109" s="416"/>
      <c r="AX109" s="416"/>
      <c r="AY109" s="416"/>
      <c r="AZ109" s="416"/>
      <c r="BA109" s="417"/>
      <c r="BB109" s="415" t="e">
        <f>Y109+Mês06!BB109</f>
        <v>#REF!</v>
      </c>
      <c r="BC109" s="416"/>
      <c r="BD109" s="416"/>
      <c r="BE109" s="416"/>
      <c r="BF109" s="416"/>
      <c r="BG109" s="416"/>
      <c r="BH109" s="417"/>
      <c r="BI109" s="415" t="e">
        <f>AF109+Mês06!BI109</f>
        <v>#REF!</v>
      </c>
      <c r="BJ109" s="416"/>
      <c r="BK109" s="416"/>
      <c r="BL109" s="416"/>
      <c r="BM109" s="416"/>
      <c r="BN109" s="416"/>
      <c r="BO109" s="416"/>
      <c r="BP109" s="460"/>
    </row>
    <row r="110" spans="1:68" ht="14.25" x14ac:dyDescent="0.2">
      <c r="A110" s="11"/>
      <c r="B110" s="420" t="e">
        <f>B37</f>
        <v>#REF!</v>
      </c>
      <c r="C110" s="421"/>
      <c r="D110" s="422"/>
      <c r="E110" s="424" t="e">
        <f t="shared" ref="E110:E140" si="8">AE37</f>
        <v>#REF!</v>
      </c>
      <c r="F110" s="425"/>
      <c r="G110" s="425"/>
      <c r="H110" s="425"/>
      <c r="I110" s="425"/>
      <c r="J110" s="426"/>
      <c r="K110" s="415" t="e">
        <f t="shared" si="3"/>
        <v>#REF!</v>
      </c>
      <c r="L110" s="416"/>
      <c r="M110" s="416"/>
      <c r="N110" s="416"/>
      <c r="O110" s="416"/>
      <c r="P110" s="416"/>
      <c r="Q110" s="417"/>
      <c r="R110" s="415" t="e">
        <f t="shared" si="4"/>
        <v>#REF!</v>
      </c>
      <c r="S110" s="416"/>
      <c r="T110" s="416"/>
      <c r="U110" s="416"/>
      <c r="V110" s="416"/>
      <c r="W110" s="416"/>
      <c r="X110" s="417"/>
      <c r="Y110" s="415" t="e">
        <f t="shared" si="5"/>
        <v>#REF!</v>
      </c>
      <c r="Z110" s="416"/>
      <c r="AA110" s="416"/>
      <c r="AB110" s="416"/>
      <c r="AC110" s="416"/>
      <c r="AD110" s="416"/>
      <c r="AE110" s="417"/>
      <c r="AF110" s="415" t="e">
        <f t="shared" ref="AF110:AF140" si="9">E110*AS37/100</f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K110+Mês06!AN110</f>
        <v>#REF!</v>
      </c>
      <c r="AO110" s="416"/>
      <c r="AP110" s="416"/>
      <c r="AQ110" s="416"/>
      <c r="AR110" s="416"/>
      <c r="AS110" s="416"/>
      <c r="AT110" s="417"/>
      <c r="AU110" s="415" t="e">
        <f>R110+Mês06!AU110</f>
        <v>#REF!</v>
      </c>
      <c r="AV110" s="416"/>
      <c r="AW110" s="416"/>
      <c r="AX110" s="416"/>
      <c r="AY110" s="416"/>
      <c r="AZ110" s="416"/>
      <c r="BA110" s="417"/>
      <c r="BB110" s="415" t="e">
        <f>Y110+Mês06!BB110</f>
        <v>#REF!</v>
      </c>
      <c r="BC110" s="416"/>
      <c r="BD110" s="416"/>
      <c r="BE110" s="416"/>
      <c r="BF110" s="416"/>
      <c r="BG110" s="416"/>
      <c r="BH110" s="417"/>
      <c r="BI110" s="415" t="e">
        <f>AF110+Mês06!BI110</f>
        <v>#REF!</v>
      </c>
      <c r="BJ110" s="416"/>
      <c r="BK110" s="416"/>
      <c r="BL110" s="416"/>
      <c r="BM110" s="416"/>
      <c r="BN110" s="416"/>
      <c r="BO110" s="416"/>
      <c r="BP110" s="460"/>
    </row>
    <row r="111" spans="1:68" ht="14.25" x14ac:dyDescent="0.2">
      <c r="A111" s="11"/>
      <c r="B111" s="420" t="e">
        <f t="shared" si="1"/>
        <v>#REF!</v>
      </c>
      <c r="C111" s="421"/>
      <c r="D111" s="422"/>
      <c r="E111" s="424" t="e">
        <f t="shared" si="8"/>
        <v>#REF!</v>
      </c>
      <c r="F111" s="425"/>
      <c r="G111" s="425"/>
      <c r="H111" s="425"/>
      <c r="I111" s="425"/>
      <c r="J111" s="426"/>
      <c r="K111" s="415" t="e">
        <f t="shared" si="3"/>
        <v>#REF!</v>
      </c>
      <c r="L111" s="416"/>
      <c r="M111" s="416"/>
      <c r="N111" s="416"/>
      <c r="O111" s="416"/>
      <c r="P111" s="416"/>
      <c r="Q111" s="417"/>
      <c r="R111" s="415" t="e">
        <f t="shared" si="4"/>
        <v>#REF!</v>
      </c>
      <c r="S111" s="416"/>
      <c r="T111" s="416"/>
      <c r="U111" s="416"/>
      <c r="V111" s="416"/>
      <c r="W111" s="416"/>
      <c r="X111" s="417"/>
      <c r="Y111" s="415" t="e">
        <f t="shared" si="5"/>
        <v>#REF!</v>
      </c>
      <c r="Z111" s="416"/>
      <c r="AA111" s="416"/>
      <c r="AB111" s="416"/>
      <c r="AC111" s="416"/>
      <c r="AD111" s="416"/>
      <c r="AE111" s="417"/>
      <c r="AF111" s="415" t="e">
        <f t="shared" si="9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K111+Mês06!AN111</f>
        <v>#REF!</v>
      </c>
      <c r="AO111" s="416"/>
      <c r="AP111" s="416"/>
      <c r="AQ111" s="416"/>
      <c r="AR111" s="416"/>
      <c r="AS111" s="416"/>
      <c r="AT111" s="417"/>
      <c r="AU111" s="415" t="e">
        <f>R111+Mês06!AU111</f>
        <v>#REF!</v>
      </c>
      <c r="AV111" s="416"/>
      <c r="AW111" s="416"/>
      <c r="AX111" s="416"/>
      <c r="AY111" s="416"/>
      <c r="AZ111" s="416"/>
      <c r="BA111" s="417"/>
      <c r="BB111" s="415" t="e">
        <f>Y111+Mês06!BB111</f>
        <v>#REF!</v>
      </c>
      <c r="BC111" s="416"/>
      <c r="BD111" s="416"/>
      <c r="BE111" s="416"/>
      <c r="BF111" s="416"/>
      <c r="BG111" s="416"/>
      <c r="BH111" s="417"/>
      <c r="BI111" s="415" t="e">
        <f>AF111+Mês06!BI111</f>
        <v>#REF!</v>
      </c>
      <c r="BJ111" s="416"/>
      <c r="BK111" s="416"/>
      <c r="BL111" s="416"/>
      <c r="BM111" s="416"/>
      <c r="BN111" s="416"/>
      <c r="BO111" s="416"/>
      <c r="BP111" s="460"/>
    </row>
    <row r="112" spans="1:68" ht="14.25" x14ac:dyDescent="0.2">
      <c r="A112" s="11"/>
      <c r="B112" s="420" t="e">
        <f t="shared" si="1"/>
        <v>#REF!</v>
      </c>
      <c r="C112" s="421"/>
      <c r="D112" s="422"/>
      <c r="E112" s="424" t="e">
        <f t="shared" si="8"/>
        <v>#REF!</v>
      </c>
      <c r="F112" s="425"/>
      <c r="G112" s="425"/>
      <c r="H112" s="425"/>
      <c r="I112" s="425"/>
      <c r="J112" s="426"/>
      <c r="K112" s="415" t="e">
        <f t="shared" si="3"/>
        <v>#REF!</v>
      </c>
      <c r="L112" s="416"/>
      <c r="M112" s="416"/>
      <c r="N112" s="416"/>
      <c r="O112" s="416"/>
      <c r="P112" s="416"/>
      <c r="Q112" s="417"/>
      <c r="R112" s="415" t="e">
        <f t="shared" si="4"/>
        <v>#REF!</v>
      </c>
      <c r="S112" s="416"/>
      <c r="T112" s="416"/>
      <c r="U112" s="416"/>
      <c r="V112" s="416"/>
      <c r="W112" s="416"/>
      <c r="X112" s="417"/>
      <c r="Y112" s="415" t="e">
        <f t="shared" si="5"/>
        <v>#REF!</v>
      </c>
      <c r="Z112" s="416"/>
      <c r="AA112" s="416"/>
      <c r="AB112" s="416"/>
      <c r="AC112" s="416"/>
      <c r="AD112" s="416"/>
      <c r="AE112" s="417"/>
      <c r="AF112" s="415" t="e">
        <f t="shared" si="9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K112+Mês06!AN112</f>
        <v>#REF!</v>
      </c>
      <c r="AO112" s="416"/>
      <c r="AP112" s="416"/>
      <c r="AQ112" s="416"/>
      <c r="AR112" s="416"/>
      <c r="AS112" s="416"/>
      <c r="AT112" s="417"/>
      <c r="AU112" s="415" t="e">
        <f>R112+Mês06!AU112</f>
        <v>#REF!</v>
      </c>
      <c r="AV112" s="416"/>
      <c r="AW112" s="416"/>
      <c r="AX112" s="416"/>
      <c r="AY112" s="416"/>
      <c r="AZ112" s="416"/>
      <c r="BA112" s="417"/>
      <c r="BB112" s="415" t="e">
        <f>Y112+Mês06!BB112</f>
        <v>#REF!</v>
      </c>
      <c r="BC112" s="416"/>
      <c r="BD112" s="416"/>
      <c r="BE112" s="416"/>
      <c r="BF112" s="416"/>
      <c r="BG112" s="416"/>
      <c r="BH112" s="417"/>
      <c r="BI112" s="415" t="e">
        <f>AF112+Mês06!BI112</f>
        <v>#REF!</v>
      </c>
      <c r="BJ112" s="416"/>
      <c r="BK112" s="416"/>
      <c r="BL112" s="416"/>
      <c r="BM112" s="416"/>
      <c r="BN112" s="416"/>
      <c r="BO112" s="416"/>
      <c r="BP112" s="460"/>
    </row>
    <row r="113" spans="1:68" ht="14.25" x14ac:dyDescent="0.2">
      <c r="A113" s="11"/>
      <c r="B113" s="420" t="e">
        <f>B40</f>
        <v>#REF!</v>
      </c>
      <c r="C113" s="421"/>
      <c r="D113" s="422"/>
      <c r="E113" s="424" t="e">
        <f t="shared" si="8"/>
        <v>#REF!</v>
      </c>
      <c r="F113" s="425"/>
      <c r="G113" s="425"/>
      <c r="H113" s="425"/>
      <c r="I113" s="425"/>
      <c r="J113" s="426"/>
      <c r="K113" s="415" t="e">
        <f t="shared" si="3"/>
        <v>#REF!</v>
      </c>
      <c r="L113" s="416"/>
      <c r="M113" s="416"/>
      <c r="N113" s="416"/>
      <c r="O113" s="416"/>
      <c r="P113" s="416"/>
      <c r="Q113" s="417"/>
      <c r="R113" s="415" t="e">
        <f t="shared" si="4"/>
        <v>#REF!</v>
      </c>
      <c r="S113" s="416"/>
      <c r="T113" s="416"/>
      <c r="U113" s="416"/>
      <c r="V113" s="416"/>
      <c r="W113" s="416"/>
      <c r="X113" s="417"/>
      <c r="Y113" s="415" t="e">
        <f t="shared" si="5"/>
        <v>#REF!</v>
      </c>
      <c r="Z113" s="416"/>
      <c r="AA113" s="416"/>
      <c r="AB113" s="416"/>
      <c r="AC113" s="416"/>
      <c r="AD113" s="416"/>
      <c r="AE113" s="417"/>
      <c r="AF113" s="415" t="e">
        <f t="shared" si="9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K113+Mês06!AN113</f>
        <v>#REF!</v>
      </c>
      <c r="AO113" s="416"/>
      <c r="AP113" s="416"/>
      <c r="AQ113" s="416"/>
      <c r="AR113" s="416"/>
      <c r="AS113" s="416"/>
      <c r="AT113" s="417"/>
      <c r="AU113" s="415" t="e">
        <f>R113+Mês06!AU113</f>
        <v>#REF!</v>
      </c>
      <c r="AV113" s="416"/>
      <c r="AW113" s="416"/>
      <c r="AX113" s="416"/>
      <c r="AY113" s="416"/>
      <c r="AZ113" s="416"/>
      <c r="BA113" s="417"/>
      <c r="BB113" s="415" t="e">
        <f>Y113+Mês06!BB113</f>
        <v>#REF!</v>
      </c>
      <c r="BC113" s="416"/>
      <c r="BD113" s="416"/>
      <c r="BE113" s="416"/>
      <c r="BF113" s="416"/>
      <c r="BG113" s="416"/>
      <c r="BH113" s="417"/>
      <c r="BI113" s="415" t="e">
        <f>AF113+Mês06!BI113</f>
        <v>#REF!</v>
      </c>
      <c r="BJ113" s="416"/>
      <c r="BK113" s="416"/>
      <c r="BL113" s="416"/>
      <c r="BM113" s="416"/>
      <c r="BN113" s="416"/>
      <c r="BO113" s="416"/>
      <c r="BP113" s="460"/>
    </row>
    <row r="114" spans="1:68" ht="14.25" x14ac:dyDescent="0.2">
      <c r="A114" s="11"/>
      <c r="B114" s="420" t="e">
        <f t="shared" si="1"/>
        <v>#REF!</v>
      </c>
      <c r="C114" s="421"/>
      <c r="D114" s="422"/>
      <c r="E114" s="424" t="e">
        <f t="shared" si="8"/>
        <v>#REF!</v>
      </c>
      <c r="F114" s="425"/>
      <c r="G114" s="425"/>
      <c r="H114" s="425"/>
      <c r="I114" s="425"/>
      <c r="J114" s="426"/>
      <c r="K114" s="415" t="e">
        <f t="shared" si="3"/>
        <v>#REF!</v>
      </c>
      <c r="L114" s="416"/>
      <c r="M114" s="416"/>
      <c r="N114" s="416"/>
      <c r="O114" s="416"/>
      <c r="P114" s="416"/>
      <c r="Q114" s="417"/>
      <c r="R114" s="415" t="e">
        <f t="shared" si="4"/>
        <v>#REF!</v>
      </c>
      <c r="S114" s="416"/>
      <c r="T114" s="416"/>
      <c r="U114" s="416"/>
      <c r="V114" s="416"/>
      <c r="W114" s="416"/>
      <c r="X114" s="417"/>
      <c r="Y114" s="415" t="e">
        <f t="shared" si="5"/>
        <v>#REF!</v>
      </c>
      <c r="Z114" s="416"/>
      <c r="AA114" s="416"/>
      <c r="AB114" s="416"/>
      <c r="AC114" s="416"/>
      <c r="AD114" s="416"/>
      <c r="AE114" s="417"/>
      <c r="AF114" s="415" t="e">
        <f t="shared" si="9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K114+Mês06!AN114</f>
        <v>#REF!</v>
      </c>
      <c r="AO114" s="416"/>
      <c r="AP114" s="416"/>
      <c r="AQ114" s="416"/>
      <c r="AR114" s="416"/>
      <c r="AS114" s="416"/>
      <c r="AT114" s="417"/>
      <c r="AU114" s="415" t="e">
        <f>R114+Mês06!AU114</f>
        <v>#REF!</v>
      </c>
      <c r="AV114" s="416"/>
      <c r="AW114" s="416"/>
      <c r="AX114" s="416"/>
      <c r="AY114" s="416"/>
      <c r="AZ114" s="416"/>
      <c r="BA114" s="417"/>
      <c r="BB114" s="415" t="e">
        <f>Y114+Mês06!BB114</f>
        <v>#REF!</v>
      </c>
      <c r="BC114" s="416"/>
      <c r="BD114" s="416"/>
      <c r="BE114" s="416"/>
      <c r="BF114" s="416"/>
      <c r="BG114" s="416"/>
      <c r="BH114" s="417"/>
      <c r="BI114" s="415" t="e">
        <f>AF114+Mês06!BI114</f>
        <v>#REF!</v>
      </c>
      <c r="BJ114" s="416"/>
      <c r="BK114" s="416"/>
      <c r="BL114" s="416"/>
      <c r="BM114" s="416"/>
      <c r="BN114" s="416"/>
      <c r="BO114" s="416"/>
      <c r="BP114" s="460"/>
    </row>
    <row r="115" spans="1:68" ht="14.25" x14ac:dyDescent="0.2">
      <c r="A115" s="11"/>
      <c r="B115" s="420" t="e">
        <f t="shared" si="1"/>
        <v>#REF!</v>
      </c>
      <c r="C115" s="421"/>
      <c r="D115" s="422"/>
      <c r="E115" s="424" t="e">
        <f t="shared" si="8"/>
        <v>#REF!</v>
      </c>
      <c r="F115" s="425"/>
      <c r="G115" s="425"/>
      <c r="H115" s="425"/>
      <c r="I115" s="425"/>
      <c r="J115" s="426"/>
      <c r="K115" s="415" t="e">
        <f t="shared" si="3"/>
        <v>#REF!</v>
      </c>
      <c r="L115" s="416"/>
      <c r="M115" s="416"/>
      <c r="N115" s="416"/>
      <c r="O115" s="416"/>
      <c r="P115" s="416"/>
      <c r="Q115" s="417"/>
      <c r="R115" s="415" t="e">
        <f t="shared" si="4"/>
        <v>#REF!</v>
      </c>
      <c r="S115" s="416"/>
      <c r="T115" s="416"/>
      <c r="U115" s="416"/>
      <c r="V115" s="416"/>
      <c r="W115" s="416"/>
      <c r="X115" s="417"/>
      <c r="Y115" s="415" t="e">
        <f t="shared" si="5"/>
        <v>#REF!</v>
      </c>
      <c r="Z115" s="416"/>
      <c r="AA115" s="416"/>
      <c r="AB115" s="416"/>
      <c r="AC115" s="416"/>
      <c r="AD115" s="416"/>
      <c r="AE115" s="417"/>
      <c r="AF115" s="415" t="e">
        <f t="shared" si="9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K115+Mês06!AN115</f>
        <v>#REF!</v>
      </c>
      <c r="AO115" s="416"/>
      <c r="AP115" s="416"/>
      <c r="AQ115" s="416"/>
      <c r="AR115" s="416"/>
      <c r="AS115" s="416"/>
      <c r="AT115" s="417"/>
      <c r="AU115" s="415" t="e">
        <f>R115+Mês06!AU115</f>
        <v>#REF!</v>
      </c>
      <c r="AV115" s="416"/>
      <c r="AW115" s="416"/>
      <c r="AX115" s="416"/>
      <c r="AY115" s="416"/>
      <c r="AZ115" s="416"/>
      <c r="BA115" s="417"/>
      <c r="BB115" s="415" t="e">
        <f>Y115+Mês06!BB115</f>
        <v>#REF!</v>
      </c>
      <c r="BC115" s="416"/>
      <c r="BD115" s="416"/>
      <c r="BE115" s="416"/>
      <c r="BF115" s="416"/>
      <c r="BG115" s="416"/>
      <c r="BH115" s="417"/>
      <c r="BI115" s="415" t="e">
        <f>AF115+Mês06!BI115</f>
        <v>#REF!</v>
      </c>
      <c r="BJ115" s="416"/>
      <c r="BK115" s="416"/>
      <c r="BL115" s="416"/>
      <c r="BM115" s="416"/>
      <c r="BN115" s="416"/>
      <c r="BO115" s="416"/>
      <c r="BP115" s="460"/>
    </row>
    <row r="116" spans="1:68" ht="14.25" x14ac:dyDescent="0.2">
      <c r="A116" s="11"/>
      <c r="B116" s="420" t="e">
        <f t="shared" si="1"/>
        <v>#REF!</v>
      </c>
      <c r="C116" s="421"/>
      <c r="D116" s="422"/>
      <c r="E116" s="424" t="e">
        <f t="shared" si="8"/>
        <v>#REF!</v>
      </c>
      <c r="F116" s="425"/>
      <c r="G116" s="425"/>
      <c r="H116" s="425"/>
      <c r="I116" s="425"/>
      <c r="J116" s="426"/>
      <c r="K116" s="415" t="e">
        <f t="shared" si="3"/>
        <v>#REF!</v>
      </c>
      <c r="L116" s="416"/>
      <c r="M116" s="416"/>
      <c r="N116" s="416"/>
      <c r="O116" s="416"/>
      <c r="P116" s="416"/>
      <c r="Q116" s="417"/>
      <c r="R116" s="415" t="e">
        <f t="shared" si="4"/>
        <v>#REF!</v>
      </c>
      <c r="S116" s="416"/>
      <c r="T116" s="416"/>
      <c r="U116" s="416"/>
      <c r="V116" s="416"/>
      <c r="W116" s="416"/>
      <c r="X116" s="417"/>
      <c r="Y116" s="415" t="e">
        <f t="shared" si="5"/>
        <v>#REF!</v>
      </c>
      <c r="Z116" s="416"/>
      <c r="AA116" s="416"/>
      <c r="AB116" s="416"/>
      <c r="AC116" s="416"/>
      <c r="AD116" s="416"/>
      <c r="AE116" s="417"/>
      <c r="AF116" s="415" t="e">
        <f t="shared" si="9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K116+Mês06!AN116</f>
        <v>#REF!</v>
      </c>
      <c r="AO116" s="416"/>
      <c r="AP116" s="416"/>
      <c r="AQ116" s="416"/>
      <c r="AR116" s="416"/>
      <c r="AS116" s="416"/>
      <c r="AT116" s="417"/>
      <c r="AU116" s="415" t="e">
        <f>R116+Mês06!AU116</f>
        <v>#REF!</v>
      </c>
      <c r="AV116" s="416"/>
      <c r="AW116" s="416"/>
      <c r="AX116" s="416"/>
      <c r="AY116" s="416"/>
      <c r="AZ116" s="416"/>
      <c r="BA116" s="417"/>
      <c r="BB116" s="415" t="e">
        <f>Y116+Mês06!BB116</f>
        <v>#REF!</v>
      </c>
      <c r="BC116" s="416"/>
      <c r="BD116" s="416"/>
      <c r="BE116" s="416"/>
      <c r="BF116" s="416"/>
      <c r="BG116" s="416"/>
      <c r="BH116" s="417"/>
      <c r="BI116" s="415" t="e">
        <f>AF116+Mês06!BI116</f>
        <v>#REF!</v>
      </c>
      <c r="BJ116" s="416"/>
      <c r="BK116" s="416"/>
      <c r="BL116" s="416"/>
      <c r="BM116" s="416"/>
      <c r="BN116" s="416"/>
      <c r="BO116" s="416"/>
      <c r="BP116" s="460"/>
    </row>
    <row r="117" spans="1:68" ht="14.25" x14ac:dyDescent="0.2">
      <c r="A117" s="11"/>
      <c r="B117" s="420" t="e">
        <f t="shared" si="1"/>
        <v>#REF!</v>
      </c>
      <c r="C117" s="421"/>
      <c r="D117" s="422"/>
      <c r="E117" s="424" t="e">
        <f t="shared" si="8"/>
        <v>#REF!</v>
      </c>
      <c r="F117" s="425"/>
      <c r="G117" s="425"/>
      <c r="H117" s="425"/>
      <c r="I117" s="425"/>
      <c r="J117" s="426"/>
      <c r="K117" s="415" t="e">
        <f t="shared" si="3"/>
        <v>#REF!</v>
      </c>
      <c r="L117" s="416"/>
      <c r="M117" s="416"/>
      <c r="N117" s="416"/>
      <c r="O117" s="416"/>
      <c r="P117" s="416"/>
      <c r="Q117" s="417"/>
      <c r="R117" s="415" t="e">
        <f t="shared" si="4"/>
        <v>#REF!</v>
      </c>
      <c r="S117" s="416"/>
      <c r="T117" s="416"/>
      <c r="U117" s="416"/>
      <c r="V117" s="416"/>
      <c r="W117" s="416"/>
      <c r="X117" s="417"/>
      <c r="Y117" s="415" t="e">
        <f t="shared" si="5"/>
        <v>#REF!</v>
      </c>
      <c r="Z117" s="416"/>
      <c r="AA117" s="416"/>
      <c r="AB117" s="416"/>
      <c r="AC117" s="416"/>
      <c r="AD117" s="416"/>
      <c r="AE117" s="417"/>
      <c r="AF117" s="415" t="e">
        <f t="shared" si="9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K117+Mês06!AN117</f>
        <v>#REF!</v>
      </c>
      <c r="AO117" s="416"/>
      <c r="AP117" s="416"/>
      <c r="AQ117" s="416"/>
      <c r="AR117" s="416"/>
      <c r="AS117" s="416"/>
      <c r="AT117" s="417"/>
      <c r="AU117" s="415" t="e">
        <f>R117+Mês06!AU117</f>
        <v>#REF!</v>
      </c>
      <c r="AV117" s="416"/>
      <c r="AW117" s="416"/>
      <c r="AX117" s="416"/>
      <c r="AY117" s="416"/>
      <c r="AZ117" s="416"/>
      <c r="BA117" s="417"/>
      <c r="BB117" s="415" t="e">
        <f>Y117+Mês06!BB117</f>
        <v>#REF!</v>
      </c>
      <c r="BC117" s="416"/>
      <c r="BD117" s="416"/>
      <c r="BE117" s="416"/>
      <c r="BF117" s="416"/>
      <c r="BG117" s="416"/>
      <c r="BH117" s="417"/>
      <c r="BI117" s="415" t="e">
        <f>AF117+Mês06!BI117</f>
        <v>#REF!</v>
      </c>
      <c r="BJ117" s="416"/>
      <c r="BK117" s="416"/>
      <c r="BL117" s="416"/>
      <c r="BM117" s="416"/>
      <c r="BN117" s="416"/>
      <c r="BO117" s="416"/>
      <c r="BP117" s="460"/>
    </row>
    <row r="118" spans="1:68" ht="14.25" x14ac:dyDescent="0.2">
      <c r="A118" s="11"/>
      <c r="B118" s="420" t="e">
        <f t="shared" si="1"/>
        <v>#REF!</v>
      </c>
      <c r="C118" s="421"/>
      <c r="D118" s="422"/>
      <c r="E118" s="424" t="e">
        <f t="shared" si="8"/>
        <v>#REF!</v>
      </c>
      <c r="F118" s="425"/>
      <c r="G118" s="425"/>
      <c r="H118" s="425"/>
      <c r="I118" s="425"/>
      <c r="J118" s="426"/>
      <c r="K118" s="415" t="e">
        <f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>IF($AT$77=0,0,IF(AC45=0,AF118*AT$81/(AT$77-AT$82),0))</f>
        <v>#REF!</v>
      </c>
      <c r="S118" s="416"/>
      <c r="T118" s="416"/>
      <c r="U118" s="416"/>
      <c r="V118" s="416"/>
      <c r="W118" s="416"/>
      <c r="X118" s="417"/>
      <c r="Y118" s="415" t="e">
        <f>IF(AC45=1,AF118,0)</f>
        <v>#REF!</v>
      </c>
      <c r="Z118" s="416"/>
      <c r="AA118" s="416"/>
      <c r="AB118" s="416"/>
      <c r="AC118" s="416"/>
      <c r="AD118" s="416"/>
      <c r="AE118" s="417"/>
      <c r="AF118" s="415" t="e">
        <f t="shared" si="9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K118+Mês06!AN118</f>
        <v>#REF!</v>
      </c>
      <c r="AO118" s="416"/>
      <c r="AP118" s="416"/>
      <c r="AQ118" s="416"/>
      <c r="AR118" s="416"/>
      <c r="AS118" s="416"/>
      <c r="AT118" s="417"/>
      <c r="AU118" s="415" t="e">
        <f>R118+Mês06!AU118</f>
        <v>#REF!</v>
      </c>
      <c r="AV118" s="416"/>
      <c r="AW118" s="416"/>
      <c r="AX118" s="416"/>
      <c r="AY118" s="416"/>
      <c r="AZ118" s="416"/>
      <c r="BA118" s="417"/>
      <c r="BB118" s="415" t="e">
        <f>Y118+Mês06!BB118</f>
        <v>#REF!</v>
      </c>
      <c r="BC118" s="416"/>
      <c r="BD118" s="416"/>
      <c r="BE118" s="416"/>
      <c r="BF118" s="416"/>
      <c r="BG118" s="416"/>
      <c r="BH118" s="417"/>
      <c r="BI118" s="415" t="e">
        <f>AF118+Mês06!BI118</f>
        <v>#REF!</v>
      </c>
      <c r="BJ118" s="416"/>
      <c r="BK118" s="416"/>
      <c r="BL118" s="416"/>
      <c r="BM118" s="416"/>
      <c r="BN118" s="416"/>
      <c r="BO118" s="416"/>
      <c r="BP118" s="460"/>
    </row>
    <row r="119" spans="1:68" ht="14.25" x14ac:dyDescent="0.2">
      <c r="A119" s="11"/>
      <c r="B119" s="420" t="e">
        <f t="shared" si="1"/>
        <v>#REF!</v>
      </c>
      <c r="C119" s="421"/>
      <c r="D119" s="422"/>
      <c r="E119" s="424" t="e">
        <f t="shared" si="8"/>
        <v>#REF!</v>
      </c>
      <c r="F119" s="425"/>
      <c r="G119" s="425"/>
      <c r="H119" s="425"/>
      <c r="I119" s="425"/>
      <c r="J119" s="426"/>
      <c r="K119" s="415" t="e">
        <f t="shared" ref="K119:K139" si="10"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 t="shared" ref="R119:R139" si="11">IF($AT$77=0,0,IF(AC46=0,AF119*AT$81/(AT$77-AT$82),0))</f>
        <v>#REF!</v>
      </c>
      <c r="S119" s="416"/>
      <c r="T119" s="416"/>
      <c r="U119" s="416"/>
      <c r="V119" s="416"/>
      <c r="W119" s="416"/>
      <c r="X119" s="417"/>
      <c r="Y119" s="415" t="e">
        <f t="shared" ref="Y119:Y139" si="12">IF(AC46=1,AF119,0)</f>
        <v>#REF!</v>
      </c>
      <c r="Z119" s="416"/>
      <c r="AA119" s="416"/>
      <c r="AB119" s="416"/>
      <c r="AC119" s="416"/>
      <c r="AD119" s="416"/>
      <c r="AE119" s="417"/>
      <c r="AF119" s="415" t="e">
        <f t="shared" si="9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K119+Mês06!AN119</f>
        <v>#REF!</v>
      </c>
      <c r="AO119" s="416"/>
      <c r="AP119" s="416"/>
      <c r="AQ119" s="416"/>
      <c r="AR119" s="416"/>
      <c r="AS119" s="416"/>
      <c r="AT119" s="417"/>
      <c r="AU119" s="415" t="e">
        <f>R119+Mês06!AU119</f>
        <v>#REF!</v>
      </c>
      <c r="AV119" s="416"/>
      <c r="AW119" s="416"/>
      <c r="AX119" s="416"/>
      <c r="AY119" s="416"/>
      <c r="AZ119" s="416"/>
      <c r="BA119" s="417"/>
      <c r="BB119" s="415" t="e">
        <f>Y119+Mês06!BB119</f>
        <v>#REF!</v>
      </c>
      <c r="BC119" s="416"/>
      <c r="BD119" s="416"/>
      <c r="BE119" s="416"/>
      <c r="BF119" s="416"/>
      <c r="BG119" s="416"/>
      <c r="BH119" s="417"/>
      <c r="BI119" s="415" t="e">
        <f>AF119+Mês06!BI119</f>
        <v>#REF!</v>
      </c>
      <c r="BJ119" s="416"/>
      <c r="BK119" s="416"/>
      <c r="BL119" s="416"/>
      <c r="BM119" s="416"/>
      <c r="BN119" s="416"/>
      <c r="BO119" s="416"/>
      <c r="BP119" s="460"/>
    </row>
    <row r="120" spans="1:68" ht="14.25" x14ac:dyDescent="0.2">
      <c r="A120" s="11"/>
      <c r="B120" s="420" t="e">
        <f t="shared" si="1"/>
        <v>#REF!</v>
      </c>
      <c r="C120" s="421"/>
      <c r="D120" s="422"/>
      <c r="E120" s="424" t="e">
        <f t="shared" si="8"/>
        <v>#REF!</v>
      </c>
      <c r="F120" s="425"/>
      <c r="G120" s="425"/>
      <c r="H120" s="425"/>
      <c r="I120" s="425"/>
      <c r="J120" s="426"/>
      <c r="K120" s="415" t="e">
        <f t="shared" si="10"/>
        <v>#REF!</v>
      </c>
      <c r="L120" s="416"/>
      <c r="M120" s="416"/>
      <c r="N120" s="416"/>
      <c r="O120" s="416"/>
      <c r="P120" s="416"/>
      <c r="Q120" s="417"/>
      <c r="R120" s="415" t="e">
        <f t="shared" si="11"/>
        <v>#REF!</v>
      </c>
      <c r="S120" s="416"/>
      <c r="T120" s="416"/>
      <c r="U120" s="416"/>
      <c r="V120" s="416"/>
      <c r="W120" s="416"/>
      <c r="X120" s="417"/>
      <c r="Y120" s="415" t="e">
        <f t="shared" si="12"/>
        <v>#REF!</v>
      </c>
      <c r="Z120" s="416"/>
      <c r="AA120" s="416"/>
      <c r="AB120" s="416"/>
      <c r="AC120" s="416"/>
      <c r="AD120" s="416"/>
      <c r="AE120" s="417"/>
      <c r="AF120" s="415" t="e">
        <f t="shared" si="9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K120+Mês06!AN120</f>
        <v>#REF!</v>
      </c>
      <c r="AO120" s="416"/>
      <c r="AP120" s="416"/>
      <c r="AQ120" s="416"/>
      <c r="AR120" s="416"/>
      <c r="AS120" s="416"/>
      <c r="AT120" s="417"/>
      <c r="AU120" s="415" t="e">
        <f>R120+Mês06!AU120</f>
        <v>#REF!</v>
      </c>
      <c r="AV120" s="416"/>
      <c r="AW120" s="416"/>
      <c r="AX120" s="416"/>
      <c r="AY120" s="416"/>
      <c r="AZ120" s="416"/>
      <c r="BA120" s="417"/>
      <c r="BB120" s="415" t="e">
        <f>Y120+Mês06!BB120</f>
        <v>#REF!</v>
      </c>
      <c r="BC120" s="416"/>
      <c r="BD120" s="416"/>
      <c r="BE120" s="416"/>
      <c r="BF120" s="416"/>
      <c r="BG120" s="416"/>
      <c r="BH120" s="417"/>
      <c r="BI120" s="415" t="e">
        <f>AF120+Mês06!BI120</f>
        <v>#REF!</v>
      </c>
      <c r="BJ120" s="416"/>
      <c r="BK120" s="416"/>
      <c r="BL120" s="416"/>
      <c r="BM120" s="416"/>
      <c r="BN120" s="416"/>
      <c r="BO120" s="416"/>
      <c r="BP120" s="460"/>
    </row>
    <row r="121" spans="1:68" ht="14.25" x14ac:dyDescent="0.2">
      <c r="A121" s="11"/>
      <c r="B121" s="420" t="e">
        <f t="shared" si="1"/>
        <v>#REF!</v>
      </c>
      <c r="C121" s="421"/>
      <c r="D121" s="422"/>
      <c r="E121" s="424" t="e">
        <f t="shared" si="8"/>
        <v>#REF!</v>
      </c>
      <c r="F121" s="425"/>
      <c r="G121" s="425"/>
      <c r="H121" s="425"/>
      <c r="I121" s="425"/>
      <c r="J121" s="426"/>
      <c r="K121" s="415" t="e">
        <f t="shared" si="10"/>
        <v>#REF!</v>
      </c>
      <c r="L121" s="416"/>
      <c r="M121" s="416"/>
      <c r="N121" s="416"/>
      <c r="O121" s="416"/>
      <c r="P121" s="416"/>
      <c r="Q121" s="417"/>
      <c r="R121" s="415" t="e">
        <f t="shared" si="11"/>
        <v>#REF!</v>
      </c>
      <c r="S121" s="416"/>
      <c r="T121" s="416"/>
      <c r="U121" s="416"/>
      <c r="V121" s="416"/>
      <c r="W121" s="416"/>
      <c r="X121" s="417"/>
      <c r="Y121" s="415" t="e">
        <f t="shared" si="12"/>
        <v>#REF!</v>
      </c>
      <c r="Z121" s="416"/>
      <c r="AA121" s="416"/>
      <c r="AB121" s="416"/>
      <c r="AC121" s="416"/>
      <c r="AD121" s="416"/>
      <c r="AE121" s="417"/>
      <c r="AF121" s="415" t="e">
        <f t="shared" si="9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K121+Mês06!AN121</f>
        <v>#REF!</v>
      </c>
      <c r="AO121" s="416"/>
      <c r="AP121" s="416"/>
      <c r="AQ121" s="416"/>
      <c r="AR121" s="416"/>
      <c r="AS121" s="416"/>
      <c r="AT121" s="417"/>
      <c r="AU121" s="415" t="e">
        <f>R121+Mês06!AU121</f>
        <v>#REF!</v>
      </c>
      <c r="AV121" s="416"/>
      <c r="AW121" s="416"/>
      <c r="AX121" s="416"/>
      <c r="AY121" s="416"/>
      <c r="AZ121" s="416"/>
      <c r="BA121" s="417"/>
      <c r="BB121" s="415" t="e">
        <f>Y121+Mês06!BB121</f>
        <v>#REF!</v>
      </c>
      <c r="BC121" s="416"/>
      <c r="BD121" s="416"/>
      <c r="BE121" s="416"/>
      <c r="BF121" s="416"/>
      <c r="BG121" s="416"/>
      <c r="BH121" s="417"/>
      <c r="BI121" s="415" t="e">
        <f>AF121+Mês06!BI121</f>
        <v>#REF!</v>
      </c>
      <c r="BJ121" s="416"/>
      <c r="BK121" s="416"/>
      <c r="BL121" s="416"/>
      <c r="BM121" s="416"/>
      <c r="BN121" s="416"/>
      <c r="BO121" s="416"/>
      <c r="BP121" s="460"/>
    </row>
    <row r="122" spans="1:68" ht="14.25" x14ac:dyDescent="0.2">
      <c r="A122" s="11"/>
      <c r="B122" s="420" t="e">
        <f t="shared" si="1"/>
        <v>#REF!</v>
      </c>
      <c r="C122" s="421"/>
      <c r="D122" s="422"/>
      <c r="E122" s="424" t="e">
        <f t="shared" si="8"/>
        <v>#REF!</v>
      </c>
      <c r="F122" s="425"/>
      <c r="G122" s="425"/>
      <c r="H122" s="425"/>
      <c r="I122" s="425"/>
      <c r="J122" s="426"/>
      <c r="K122" s="415" t="e">
        <f t="shared" si="10"/>
        <v>#REF!</v>
      </c>
      <c r="L122" s="416"/>
      <c r="M122" s="416"/>
      <c r="N122" s="416"/>
      <c r="O122" s="416"/>
      <c r="P122" s="416"/>
      <c r="Q122" s="417"/>
      <c r="R122" s="415" t="e">
        <f t="shared" si="11"/>
        <v>#REF!</v>
      </c>
      <c r="S122" s="416"/>
      <c r="T122" s="416"/>
      <c r="U122" s="416"/>
      <c r="V122" s="416"/>
      <c r="W122" s="416"/>
      <c r="X122" s="417"/>
      <c r="Y122" s="415" t="e">
        <f t="shared" si="12"/>
        <v>#REF!</v>
      </c>
      <c r="Z122" s="416"/>
      <c r="AA122" s="416"/>
      <c r="AB122" s="416"/>
      <c r="AC122" s="416"/>
      <c r="AD122" s="416"/>
      <c r="AE122" s="417"/>
      <c r="AF122" s="415" t="e">
        <f t="shared" si="9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K122+Mês06!AN122</f>
        <v>#REF!</v>
      </c>
      <c r="AO122" s="416"/>
      <c r="AP122" s="416"/>
      <c r="AQ122" s="416"/>
      <c r="AR122" s="416"/>
      <c r="AS122" s="416"/>
      <c r="AT122" s="417"/>
      <c r="AU122" s="415" t="e">
        <f>R122+Mês06!AU122</f>
        <v>#REF!</v>
      </c>
      <c r="AV122" s="416"/>
      <c r="AW122" s="416"/>
      <c r="AX122" s="416"/>
      <c r="AY122" s="416"/>
      <c r="AZ122" s="416"/>
      <c r="BA122" s="417"/>
      <c r="BB122" s="415" t="e">
        <f>Y122+Mês06!BB122</f>
        <v>#REF!</v>
      </c>
      <c r="BC122" s="416"/>
      <c r="BD122" s="416"/>
      <c r="BE122" s="416"/>
      <c r="BF122" s="416"/>
      <c r="BG122" s="416"/>
      <c r="BH122" s="417"/>
      <c r="BI122" s="415" t="e">
        <f>AF122+Mês06!BI122</f>
        <v>#REF!</v>
      </c>
      <c r="BJ122" s="416"/>
      <c r="BK122" s="416"/>
      <c r="BL122" s="416"/>
      <c r="BM122" s="416"/>
      <c r="BN122" s="416"/>
      <c r="BO122" s="416"/>
      <c r="BP122" s="460"/>
    </row>
    <row r="123" spans="1:68" ht="14.25" x14ac:dyDescent="0.2">
      <c r="A123" s="11"/>
      <c r="B123" s="420" t="e">
        <f>B50</f>
        <v>#REF!</v>
      </c>
      <c r="C123" s="421"/>
      <c r="D123" s="422"/>
      <c r="E123" s="424" t="e">
        <f t="shared" si="8"/>
        <v>#REF!</v>
      </c>
      <c r="F123" s="425"/>
      <c r="G123" s="425"/>
      <c r="H123" s="425"/>
      <c r="I123" s="425"/>
      <c r="J123" s="426"/>
      <c r="K123" s="415" t="e">
        <f t="shared" si="10"/>
        <v>#REF!</v>
      </c>
      <c r="L123" s="416"/>
      <c r="M123" s="416"/>
      <c r="N123" s="416"/>
      <c r="O123" s="416"/>
      <c r="P123" s="416"/>
      <c r="Q123" s="417"/>
      <c r="R123" s="415" t="e">
        <f t="shared" si="11"/>
        <v>#REF!</v>
      </c>
      <c r="S123" s="416"/>
      <c r="T123" s="416"/>
      <c r="U123" s="416"/>
      <c r="V123" s="416"/>
      <c r="W123" s="416"/>
      <c r="X123" s="417"/>
      <c r="Y123" s="415" t="e">
        <f t="shared" si="12"/>
        <v>#REF!</v>
      </c>
      <c r="Z123" s="416"/>
      <c r="AA123" s="416"/>
      <c r="AB123" s="416"/>
      <c r="AC123" s="416"/>
      <c r="AD123" s="416"/>
      <c r="AE123" s="417"/>
      <c r="AF123" s="415" t="e">
        <f t="shared" si="9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K123+Mês06!AN123</f>
        <v>#REF!</v>
      </c>
      <c r="AO123" s="416"/>
      <c r="AP123" s="416"/>
      <c r="AQ123" s="416"/>
      <c r="AR123" s="416"/>
      <c r="AS123" s="416"/>
      <c r="AT123" s="417"/>
      <c r="AU123" s="415" t="e">
        <f>R123+Mês06!AU123</f>
        <v>#REF!</v>
      </c>
      <c r="AV123" s="416"/>
      <c r="AW123" s="416"/>
      <c r="AX123" s="416"/>
      <c r="AY123" s="416"/>
      <c r="AZ123" s="416"/>
      <c r="BA123" s="417"/>
      <c r="BB123" s="415" t="e">
        <f>Y123+Mês06!BB123</f>
        <v>#REF!</v>
      </c>
      <c r="BC123" s="416"/>
      <c r="BD123" s="416"/>
      <c r="BE123" s="416"/>
      <c r="BF123" s="416"/>
      <c r="BG123" s="416"/>
      <c r="BH123" s="417"/>
      <c r="BI123" s="415" t="e">
        <f>AF123+Mês06!BI123</f>
        <v>#REF!</v>
      </c>
      <c r="BJ123" s="416"/>
      <c r="BK123" s="416"/>
      <c r="BL123" s="416"/>
      <c r="BM123" s="416"/>
      <c r="BN123" s="416"/>
      <c r="BO123" s="416"/>
      <c r="BP123" s="460"/>
    </row>
    <row r="124" spans="1:68" ht="14.25" x14ac:dyDescent="0.2">
      <c r="A124" s="11"/>
      <c r="B124" s="420" t="e">
        <f t="shared" si="1"/>
        <v>#REF!</v>
      </c>
      <c r="C124" s="421"/>
      <c r="D124" s="422"/>
      <c r="E124" s="424" t="e">
        <f t="shared" si="8"/>
        <v>#REF!</v>
      </c>
      <c r="F124" s="425"/>
      <c r="G124" s="425"/>
      <c r="H124" s="425"/>
      <c r="I124" s="425"/>
      <c r="J124" s="426"/>
      <c r="K124" s="415" t="e">
        <f t="shared" si="10"/>
        <v>#REF!</v>
      </c>
      <c r="L124" s="416"/>
      <c r="M124" s="416"/>
      <c r="N124" s="416"/>
      <c r="O124" s="416"/>
      <c r="P124" s="416"/>
      <c r="Q124" s="417"/>
      <c r="R124" s="415" t="e">
        <f t="shared" si="11"/>
        <v>#REF!</v>
      </c>
      <c r="S124" s="416"/>
      <c r="T124" s="416"/>
      <c r="U124" s="416"/>
      <c r="V124" s="416"/>
      <c r="W124" s="416"/>
      <c r="X124" s="417"/>
      <c r="Y124" s="415" t="e">
        <f t="shared" si="12"/>
        <v>#REF!</v>
      </c>
      <c r="Z124" s="416"/>
      <c r="AA124" s="416"/>
      <c r="AB124" s="416"/>
      <c r="AC124" s="416"/>
      <c r="AD124" s="416"/>
      <c r="AE124" s="417"/>
      <c r="AF124" s="415" t="e">
        <f t="shared" si="9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K124+Mês06!AN124</f>
        <v>#REF!</v>
      </c>
      <c r="AO124" s="416"/>
      <c r="AP124" s="416"/>
      <c r="AQ124" s="416"/>
      <c r="AR124" s="416"/>
      <c r="AS124" s="416"/>
      <c r="AT124" s="417"/>
      <c r="AU124" s="415" t="e">
        <f>R124+Mês06!AU124</f>
        <v>#REF!</v>
      </c>
      <c r="AV124" s="416"/>
      <c r="AW124" s="416"/>
      <c r="AX124" s="416"/>
      <c r="AY124" s="416"/>
      <c r="AZ124" s="416"/>
      <c r="BA124" s="417"/>
      <c r="BB124" s="415" t="e">
        <f>Y124+Mês06!BB124</f>
        <v>#REF!</v>
      </c>
      <c r="BC124" s="416"/>
      <c r="BD124" s="416"/>
      <c r="BE124" s="416"/>
      <c r="BF124" s="416"/>
      <c r="BG124" s="416"/>
      <c r="BH124" s="417"/>
      <c r="BI124" s="415" t="e">
        <f>AF124+Mês06!BI124</f>
        <v>#REF!</v>
      </c>
      <c r="BJ124" s="416"/>
      <c r="BK124" s="416"/>
      <c r="BL124" s="416"/>
      <c r="BM124" s="416"/>
      <c r="BN124" s="416"/>
      <c r="BO124" s="416"/>
      <c r="BP124" s="460"/>
    </row>
    <row r="125" spans="1:68" ht="14.25" x14ac:dyDescent="0.2">
      <c r="A125" s="11"/>
      <c r="B125" s="420" t="e">
        <f t="shared" si="1"/>
        <v>#REF!</v>
      </c>
      <c r="C125" s="421"/>
      <c r="D125" s="422"/>
      <c r="E125" s="424" t="e">
        <f t="shared" si="8"/>
        <v>#REF!</v>
      </c>
      <c r="F125" s="425"/>
      <c r="G125" s="425"/>
      <c r="H125" s="425"/>
      <c r="I125" s="425"/>
      <c r="J125" s="426"/>
      <c r="K125" s="415" t="e">
        <f t="shared" si="10"/>
        <v>#REF!</v>
      </c>
      <c r="L125" s="416"/>
      <c r="M125" s="416"/>
      <c r="N125" s="416"/>
      <c r="O125" s="416"/>
      <c r="P125" s="416"/>
      <c r="Q125" s="417"/>
      <c r="R125" s="415" t="e">
        <f t="shared" si="11"/>
        <v>#REF!</v>
      </c>
      <c r="S125" s="416"/>
      <c r="T125" s="416"/>
      <c r="U125" s="416"/>
      <c r="V125" s="416"/>
      <c r="W125" s="416"/>
      <c r="X125" s="417"/>
      <c r="Y125" s="415" t="e">
        <f t="shared" si="12"/>
        <v>#REF!</v>
      </c>
      <c r="Z125" s="416"/>
      <c r="AA125" s="416"/>
      <c r="AB125" s="416"/>
      <c r="AC125" s="416"/>
      <c r="AD125" s="416"/>
      <c r="AE125" s="417"/>
      <c r="AF125" s="415" t="e">
        <f t="shared" si="9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K125+Mês06!AN125</f>
        <v>#REF!</v>
      </c>
      <c r="AO125" s="416"/>
      <c r="AP125" s="416"/>
      <c r="AQ125" s="416"/>
      <c r="AR125" s="416"/>
      <c r="AS125" s="416"/>
      <c r="AT125" s="417"/>
      <c r="AU125" s="415" t="e">
        <f>R125+Mês06!AU125</f>
        <v>#REF!</v>
      </c>
      <c r="AV125" s="416"/>
      <c r="AW125" s="416"/>
      <c r="AX125" s="416"/>
      <c r="AY125" s="416"/>
      <c r="AZ125" s="416"/>
      <c r="BA125" s="417"/>
      <c r="BB125" s="415" t="e">
        <f>Y125+Mês06!BB125</f>
        <v>#REF!</v>
      </c>
      <c r="BC125" s="416"/>
      <c r="BD125" s="416"/>
      <c r="BE125" s="416"/>
      <c r="BF125" s="416"/>
      <c r="BG125" s="416"/>
      <c r="BH125" s="417"/>
      <c r="BI125" s="415" t="e">
        <f>AF125+Mês06!BI125</f>
        <v>#REF!</v>
      </c>
      <c r="BJ125" s="416"/>
      <c r="BK125" s="416"/>
      <c r="BL125" s="416"/>
      <c r="BM125" s="416"/>
      <c r="BN125" s="416"/>
      <c r="BO125" s="416"/>
      <c r="BP125" s="460"/>
    </row>
    <row r="126" spans="1:68" ht="14.25" x14ac:dyDescent="0.2">
      <c r="A126" s="11"/>
      <c r="B126" s="420" t="e">
        <f>B53</f>
        <v>#REF!</v>
      </c>
      <c r="C126" s="421"/>
      <c r="D126" s="422"/>
      <c r="E126" s="424" t="e">
        <f t="shared" si="8"/>
        <v>#REF!</v>
      </c>
      <c r="F126" s="425"/>
      <c r="G126" s="425"/>
      <c r="H126" s="425"/>
      <c r="I126" s="425"/>
      <c r="J126" s="426"/>
      <c r="K126" s="415" t="e">
        <f t="shared" si="10"/>
        <v>#REF!</v>
      </c>
      <c r="L126" s="416"/>
      <c r="M126" s="416"/>
      <c r="N126" s="416"/>
      <c r="O126" s="416"/>
      <c r="P126" s="416"/>
      <c r="Q126" s="417"/>
      <c r="R126" s="415" t="e">
        <f t="shared" si="11"/>
        <v>#REF!</v>
      </c>
      <c r="S126" s="416"/>
      <c r="T126" s="416"/>
      <c r="U126" s="416"/>
      <c r="V126" s="416"/>
      <c r="W126" s="416"/>
      <c r="X126" s="417"/>
      <c r="Y126" s="415" t="e">
        <f t="shared" si="12"/>
        <v>#REF!</v>
      </c>
      <c r="Z126" s="416"/>
      <c r="AA126" s="416"/>
      <c r="AB126" s="416"/>
      <c r="AC126" s="416"/>
      <c r="AD126" s="416"/>
      <c r="AE126" s="417"/>
      <c r="AF126" s="415" t="e">
        <f t="shared" si="9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K126+Mês06!AN126</f>
        <v>#REF!</v>
      </c>
      <c r="AO126" s="416"/>
      <c r="AP126" s="416"/>
      <c r="AQ126" s="416"/>
      <c r="AR126" s="416"/>
      <c r="AS126" s="416"/>
      <c r="AT126" s="417"/>
      <c r="AU126" s="415" t="e">
        <f>R126+Mês06!AU126</f>
        <v>#REF!</v>
      </c>
      <c r="AV126" s="416"/>
      <c r="AW126" s="416"/>
      <c r="AX126" s="416"/>
      <c r="AY126" s="416"/>
      <c r="AZ126" s="416"/>
      <c r="BA126" s="417"/>
      <c r="BB126" s="415" t="e">
        <f>Y126+Mês06!BB126</f>
        <v>#REF!</v>
      </c>
      <c r="BC126" s="416"/>
      <c r="BD126" s="416"/>
      <c r="BE126" s="416"/>
      <c r="BF126" s="416"/>
      <c r="BG126" s="416"/>
      <c r="BH126" s="417"/>
      <c r="BI126" s="415" t="e">
        <f>AF126+Mês06!BI126</f>
        <v>#REF!</v>
      </c>
      <c r="BJ126" s="416"/>
      <c r="BK126" s="416"/>
      <c r="BL126" s="416"/>
      <c r="BM126" s="416"/>
      <c r="BN126" s="416"/>
      <c r="BO126" s="416"/>
      <c r="BP126" s="460"/>
    </row>
    <row r="127" spans="1:68" ht="14.25" x14ac:dyDescent="0.2">
      <c r="A127" s="11"/>
      <c r="B127" s="420" t="e">
        <f t="shared" si="1"/>
        <v>#REF!</v>
      </c>
      <c r="C127" s="421"/>
      <c r="D127" s="422"/>
      <c r="E127" s="424" t="e">
        <f t="shared" si="8"/>
        <v>#REF!</v>
      </c>
      <c r="F127" s="425"/>
      <c r="G127" s="425"/>
      <c r="H127" s="425"/>
      <c r="I127" s="425"/>
      <c r="J127" s="426"/>
      <c r="K127" s="415" t="e">
        <f t="shared" si="10"/>
        <v>#REF!</v>
      </c>
      <c r="L127" s="416"/>
      <c r="M127" s="416"/>
      <c r="N127" s="416"/>
      <c r="O127" s="416"/>
      <c r="P127" s="416"/>
      <c r="Q127" s="417"/>
      <c r="R127" s="415" t="e">
        <f t="shared" si="11"/>
        <v>#REF!</v>
      </c>
      <c r="S127" s="416"/>
      <c r="T127" s="416"/>
      <c r="U127" s="416"/>
      <c r="V127" s="416"/>
      <c r="W127" s="416"/>
      <c r="X127" s="417"/>
      <c r="Y127" s="415" t="e">
        <f t="shared" si="12"/>
        <v>#REF!</v>
      </c>
      <c r="Z127" s="416"/>
      <c r="AA127" s="416"/>
      <c r="AB127" s="416"/>
      <c r="AC127" s="416"/>
      <c r="AD127" s="416"/>
      <c r="AE127" s="417"/>
      <c r="AF127" s="415" t="e">
        <f t="shared" si="9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K127+Mês06!AN127</f>
        <v>#REF!</v>
      </c>
      <c r="AO127" s="416"/>
      <c r="AP127" s="416"/>
      <c r="AQ127" s="416"/>
      <c r="AR127" s="416"/>
      <c r="AS127" s="416"/>
      <c r="AT127" s="417"/>
      <c r="AU127" s="415" t="e">
        <f>R127+Mês06!AU127</f>
        <v>#REF!</v>
      </c>
      <c r="AV127" s="416"/>
      <c r="AW127" s="416"/>
      <c r="AX127" s="416"/>
      <c r="AY127" s="416"/>
      <c r="AZ127" s="416"/>
      <c r="BA127" s="417"/>
      <c r="BB127" s="415" t="e">
        <f>Y127+Mês06!BB127</f>
        <v>#REF!</v>
      </c>
      <c r="BC127" s="416"/>
      <c r="BD127" s="416"/>
      <c r="BE127" s="416"/>
      <c r="BF127" s="416"/>
      <c r="BG127" s="416"/>
      <c r="BH127" s="417"/>
      <c r="BI127" s="415" t="e">
        <f>AF127+Mês06!BI127</f>
        <v>#REF!</v>
      </c>
      <c r="BJ127" s="416"/>
      <c r="BK127" s="416"/>
      <c r="BL127" s="416"/>
      <c r="BM127" s="416"/>
      <c r="BN127" s="416"/>
      <c r="BO127" s="416"/>
      <c r="BP127" s="460"/>
    </row>
    <row r="128" spans="1:68" ht="14.25" x14ac:dyDescent="0.2">
      <c r="A128" s="11"/>
      <c r="B128" s="420" t="e">
        <f t="shared" si="1"/>
        <v>#REF!</v>
      </c>
      <c r="C128" s="421"/>
      <c r="D128" s="422"/>
      <c r="E128" s="424" t="e">
        <f t="shared" si="8"/>
        <v>#REF!</v>
      </c>
      <c r="F128" s="425"/>
      <c r="G128" s="425"/>
      <c r="H128" s="425"/>
      <c r="I128" s="425"/>
      <c r="J128" s="426"/>
      <c r="K128" s="415" t="e">
        <f t="shared" si="10"/>
        <v>#REF!</v>
      </c>
      <c r="L128" s="416"/>
      <c r="M128" s="416"/>
      <c r="N128" s="416"/>
      <c r="O128" s="416"/>
      <c r="P128" s="416"/>
      <c r="Q128" s="417"/>
      <c r="R128" s="415" t="e">
        <f t="shared" si="11"/>
        <v>#REF!</v>
      </c>
      <c r="S128" s="416"/>
      <c r="T128" s="416"/>
      <c r="U128" s="416"/>
      <c r="V128" s="416"/>
      <c r="W128" s="416"/>
      <c r="X128" s="417"/>
      <c r="Y128" s="415" t="e">
        <f t="shared" si="12"/>
        <v>#REF!</v>
      </c>
      <c r="Z128" s="416"/>
      <c r="AA128" s="416"/>
      <c r="AB128" s="416"/>
      <c r="AC128" s="416"/>
      <c r="AD128" s="416"/>
      <c r="AE128" s="417"/>
      <c r="AF128" s="415" t="e">
        <f t="shared" si="9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K128+Mês06!AN128</f>
        <v>#REF!</v>
      </c>
      <c r="AO128" s="416"/>
      <c r="AP128" s="416"/>
      <c r="AQ128" s="416"/>
      <c r="AR128" s="416"/>
      <c r="AS128" s="416"/>
      <c r="AT128" s="417"/>
      <c r="AU128" s="415" t="e">
        <f>R128+Mês06!AU128</f>
        <v>#REF!</v>
      </c>
      <c r="AV128" s="416"/>
      <c r="AW128" s="416"/>
      <c r="AX128" s="416"/>
      <c r="AY128" s="416"/>
      <c r="AZ128" s="416"/>
      <c r="BA128" s="417"/>
      <c r="BB128" s="415" t="e">
        <f>Y128+Mês06!BB128</f>
        <v>#REF!</v>
      </c>
      <c r="BC128" s="416"/>
      <c r="BD128" s="416"/>
      <c r="BE128" s="416"/>
      <c r="BF128" s="416"/>
      <c r="BG128" s="416"/>
      <c r="BH128" s="417"/>
      <c r="BI128" s="415" t="e">
        <f>AF128+Mês06!BI128</f>
        <v>#REF!</v>
      </c>
      <c r="BJ128" s="416"/>
      <c r="BK128" s="416"/>
      <c r="BL128" s="416"/>
      <c r="BM128" s="416"/>
      <c r="BN128" s="416"/>
      <c r="BO128" s="416"/>
      <c r="BP128" s="460"/>
    </row>
    <row r="129" spans="1:68" ht="14.25" x14ac:dyDescent="0.2">
      <c r="A129" s="11"/>
      <c r="B129" s="420" t="e">
        <f t="shared" si="1"/>
        <v>#REF!</v>
      </c>
      <c r="C129" s="421"/>
      <c r="D129" s="422"/>
      <c r="E129" s="424" t="e">
        <f t="shared" si="8"/>
        <v>#REF!</v>
      </c>
      <c r="F129" s="425"/>
      <c r="G129" s="425"/>
      <c r="H129" s="425"/>
      <c r="I129" s="425"/>
      <c r="J129" s="426"/>
      <c r="K129" s="415" t="e">
        <f t="shared" si="10"/>
        <v>#REF!</v>
      </c>
      <c r="L129" s="416"/>
      <c r="M129" s="416"/>
      <c r="N129" s="416"/>
      <c r="O129" s="416"/>
      <c r="P129" s="416"/>
      <c r="Q129" s="417"/>
      <c r="R129" s="415" t="e">
        <f t="shared" si="11"/>
        <v>#REF!</v>
      </c>
      <c r="S129" s="416"/>
      <c r="T129" s="416"/>
      <c r="U129" s="416"/>
      <c r="V129" s="416"/>
      <c r="W129" s="416"/>
      <c r="X129" s="417"/>
      <c r="Y129" s="415" t="e">
        <f t="shared" si="12"/>
        <v>#REF!</v>
      </c>
      <c r="Z129" s="416"/>
      <c r="AA129" s="416"/>
      <c r="AB129" s="416"/>
      <c r="AC129" s="416"/>
      <c r="AD129" s="416"/>
      <c r="AE129" s="417"/>
      <c r="AF129" s="415" t="e">
        <f t="shared" si="9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K129+Mês06!AN129</f>
        <v>#REF!</v>
      </c>
      <c r="AO129" s="416"/>
      <c r="AP129" s="416"/>
      <c r="AQ129" s="416"/>
      <c r="AR129" s="416"/>
      <c r="AS129" s="416"/>
      <c r="AT129" s="417"/>
      <c r="AU129" s="415" t="e">
        <f>R129+Mês06!AU129</f>
        <v>#REF!</v>
      </c>
      <c r="AV129" s="416"/>
      <c r="AW129" s="416"/>
      <c r="AX129" s="416"/>
      <c r="AY129" s="416"/>
      <c r="AZ129" s="416"/>
      <c r="BA129" s="417"/>
      <c r="BB129" s="415" t="e">
        <f>Y129+Mês06!BB129</f>
        <v>#REF!</v>
      </c>
      <c r="BC129" s="416"/>
      <c r="BD129" s="416"/>
      <c r="BE129" s="416"/>
      <c r="BF129" s="416"/>
      <c r="BG129" s="416"/>
      <c r="BH129" s="417"/>
      <c r="BI129" s="415" t="e">
        <f>AF129+Mês06!BI129</f>
        <v>#REF!</v>
      </c>
      <c r="BJ129" s="416"/>
      <c r="BK129" s="416"/>
      <c r="BL129" s="416"/>
      <c r="BM129" s="416"/>
      <c r="BN129" s="416"/>
      <c r="BO129" s="416"/>
      <c r="BP129" s="460"/>
    </row>
    <row r="130" spans="1:68" ht="14.25" x14ac:dyDescent="0.2">
      <c r="A130" s="11"/>
      <c r="B130" s="420" t="e">
        <f t="shared" si="1"/>
        <v>#REF!</v>
      </c>
      <c r="C130" s="421"/>
      <c r="D130" s="422"/>
      <c r="E130" s="424" t="e">
        <f t="shared" si="8"/>
        <v>#REF!</v>
      </c>
      <c r="F130" s="425"/>
      <c r="G130" s="425"/>
      <c r="H130" s="425"/>
      <c r="I130" s="425"/>
      <c r="J130" s="426"/>
      <c r="K130" s="415" t="e">
        <f t="shared" si="10"/>
        <v>#REF!</v>
      </c>
      <c r="L130" s="416"/>
      <c r="M130" s="416"/>
      <c r="N130" s="416"/>
      <c r="O130" s="416"/>
      <c r="P130" s="416"/>
      <c r="Q130" s="417"/>
      <c r="R130" s="415" t="e">
        <f t="shared" si="11"/>
        <v>#REF!</v>
      </c>
      <c r="S130" s="416"/>
      <c r="T130" s="416"/>
      <c r="U130" s="416"/>
      <c r="V130" s="416"/>
      <c r="W130" s="416"/>
      <c r="X130" s="417"/>
      <c r="Y130" s="415" t="e">
        <f t="shared" si="12"/>
        <v>#REF!</v>
      </c>
      <c r="Z130" s="416"/>
      <c r="AA130" s="416"/>
      <c r="AB130" s="416"/>
      <c r="AC130" s="416"/>
      <c r="AD130" s="416"/>
      <c r="AE130" s="417"/>
      <c r="AF130" s="415" t="e">
        <f t="shared" si="9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K130+Mês06!AN130</f>
        <v>#REF!</v>
      </c>
      <c r="AO130" s="416"/>
      <c r="AP130" s="416"/>
      <c r="AQ130" s="416"/>
      <c r="AR130" s="416"/>
      <c r="AS130" s="416"/>
      <c r="AT130" s="417"/>
      <c r="AU130" s="415" t="e">
        <f>R130+Mês06!AU130</f>
        <v>#REF!</v>
      </c>
      <c r="AV130" s="416"/>
      <c r="AW130" s="416"/>
      <c r="AX130" s="416"/>
      <c r="AY130" s="416"/>
      <c r="AZ130" s="416"/>
      <c r="BA130" s="417"/>
      <c r="BB130" s="415" t="e">
        <f>Y130+Mês06!BB130</f>
        <v>#REF!</v>
      </c>
      <c r="BC130" s="416"/>
      <c r="BD130" s="416"/>
      <c r="BE130" s="416"/>
      <c r="BF130" s="416"/>
      <c r="BG130" s="416"/>
      <c r="BH130" s="417"/>
      <c r="BI130" s="415" t="e">
        <f>AF130+Mês06!BI130</f>
        <v>#REF!</v>
      </c>
      <c r="BJ130" s="416"/>
      <c r="BK130" s="416"/>
      <c r="BL130" s="416"/>
      <c r="BM130" s="416"/>
      <c r="BN130" s="416"/>
      <c r="BO130" s="416"/>
      <c r="BP130" s="460"/>
    </row>
    <row r="131" spans="1:68" ht="14.25" x14ac:dyDescent="0.2">
      <c r="A131" s="11"/>
      <c r="B131" s="420" t="e">
        <f t="shared" si="1"/>
        <v>#REF!</v>
      </c>
      <c r="C131" s="421"/>
      <c r="D131" s="422"/>
      <c r="E131" s="424" t="e">
        <f t="shared" si="8"/>
        <v>#REF!</v>
      </c>
      <c r="F131" s="425"/>
      <c r="G131" s="425"/>
      <c r="H131" s="425"/>
      <c r="I131" s="425"/>
      <c r="J131" s="426"/>
      <c r="K131" s="415" t="e">
        <f t="shared" si="10"/>
        <v>#REF!</v>
      </c>
      <c r="L131" s="416"/>
      <c r="M131" s="416"/>
      <c r="N131" s="416"/>
      <c r="O131" s="416"/>
      <c r="P131" s="416"/>
      <c r="Q131" s="417"/>
      <c r="R131" s="415" t="e">
        <f t="shared" si="11"/>
        <v>#REF!</v>
      </c>
      <c r="S131" s="416"/>
      <c r="T131" s="416"/>
      <c r="U131" s="416"/>
      <c r="V131" s="416"/>
      <c r="W131" s="416"/>
      <c r="X131" s="417"/>
      <c r="Y131" s="415" t="e">
        <f t="shared" si="12"/>
        <v>#REF!</v>
      </c>
      <c r="Z131" s="416"/>
      <c r="AA131" s="416"/>
      <c r="AB131" s="416"/>
      <c r="AC131" s="416"/>
      <c r="AD131" s="416"/>
      <c r="AE131" s="417"/>
      <c r="AF131" s="415" t="e">
        <f t="shared" si="9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K131+Mês06!AN131</f>
        <v>#REF!</v>
      </c>
      <c r="AO131" s="416"/>
      <c r="AP131" s="416"/>
      <c r="AQ131" s="416"/>
      <c r="AR131" s="416"/>
      <c r="AS131" s="416"/>
      <c r="AT131" s="417"/>
      <c r="AU131" s="415" t="e">
        <f>R131+Mês06!AU131</f>
        <v>#REF!</v>
      </c>
      <c r="AV131" s="416"/>
      <c r="AW131" s="416"/>
      <c r="AX131" s="416"/>
      <c r="AY131" s="416"/>
      <c r="AZ131" s="416"/>
      <c r="BA131" s="417"/>
      <c r="BB131" s="415" t="e">
        <f>Y131+Mês06!BB131</f>
        <v>#REF!</v>
      </c>
      <c r="BC131" s="416"/>
      <c r="BD131" s="416"/>
      <c r="BE131" s="416"/>
      <c r="BF131" s="416"/>
      <c r="BG131" s="416"/>
      <c r="BH131" s="417"/>
      <c r="BI131" s="415" t="e">
        <f>AF131+Mês06!BI131</f>
        <v>#REF!</v>
      </c>
      <c r="BJ131" s="416"/>
      <c r="BK131" s="416"/>
      <c r="BL131" s="416"/>
      <c r="BM131" s="416"/>
      <c r="BN131" s="416"/>
      <c r="BO131" s="416"/>
      <c r="BP131" s="460"/>
    </row>
    <row r="132" spans="1:68" ht="14.25" x14ac:dyDescent="0.2">
      <c r="A132" s="11"/>
      <c r="B132" s="420" t="e">
        <f t="shared" si="1"/>
        <v>#REF!</v>
      </c>
      <c r="C132" s="421"/>
      <c r="D132" s="422"/>
      <c r="E132" s="424" t="e">
        <f t="shared" si="8"/>
        <v>#REF!</v>
      </c>
      <c r="F132" s="425"/>
      <c r="G132" s="425"/>
      <c r="H132" s="425"/>
      <c r="I132" s="425"/>
      <c r="J132" s="426"/>
      <c r="K132" s="415" t="e">
        <f t="shared" si="10"/>
        <v>#REF!</v>
      </c>
      <c r="L132" s="416"/>
      <c r="M132" s="416"/>
      <c r="N132" s="416"/>
      <c r="O132" s="416"/>
      <c r="P132" s="416"/>
      <c r="Q132" s="417"/>
      <c r="R132" s="415" t="e">
        <f t="shared" si="11"/>
        <v>#REF!</v>
      </c>
      <c r="S132" s="416"/>
      <c r="T132" s="416"/>
      <c r="U132" s="416"/>
      <c r="V132" s="416"/>
      <c r="W132" s="416"/>
      <c r="X132" s="417"/>
      <c r="Y132" s="415" t="e">
        <f t="shared" si="12"/>
        <v>#REF!</v>
      </c>
      <c r="Z132" s="416"/>
      <c r="AA132" s="416"/>
      <c r="AB132" s="416"/>
      <c r="AC132" s="416"/>
      <c r="AD132" s="416"/>
      <c r="AE132" s="417"/>
      <c r="AF132" s="415" t="e">
        <f t="shared" si="9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K132+Mês06!AN132</f>
        <v>#REF!</v>
      </c>
      <c r="AO132" s="416"/>
      <c r="AP132" s="416"/>
      <c r="AQ132" s="416"/>
      <c r="AR132" s="416"/>
      <c r="AS132" s="416"/>
      <c r="AT132" s="417"/>
      <c r="AU132" s="415" t="e">
        <f>R132+Mês06!AU132</f>
        <v>#REF!</v>
      </c>
      <c r="AV132" s="416"/>
      <c r="AW132" s="416"/>
      <c r="AX132" s="416"/>
      <c r="AY132" s="416"/>
      <c r="AZ132" s="416"/>
      <c r="BA132" s="417"/>
      <c r="BB132" s="415" t="e">
        <f>Y132+Mês06!BB132</f>
        <v>#REF!</v>
      </c>
      <c r="BC132" s="416"/>
      <c r="BD132" s="416"/>
      <c r="BE132" s="416"/>
      <c r="BF132" s="416"/>
      <c r="BG132" s="416"/>
      <c r="BH132" s="417"/>
      <c r="BI132" s="415" t="e">
        <f>AF132+Mês06!BI132</f>
        <v>#REF!</v>
      </c>
      <c r="BJ132" s="416"/>
      <c r="BK132" s="416"/>
      <c r="BL132" s="416"/>
      <c r="BM132" s="416"/>
      <c r="BN132" s="416"/>
      <c r="BO132" s="416"/>
      <c r="BP132" s="460"/>
    </row>
    <row r="133" spans="1:68" ht="14.25" x14ac:dyDescent="0.2">
      <c r="A133" s="11"/>
      <c r="B133" s="420" t="e">
        <f t="shared" si="1"/>
        <v>#REF!</v>
      </c>
      <c r="C133" s="421"/>
      <c r="D133" s="422"/>
      <c r="E133" s="424" t="e">
        <f t="shared" si="8"/>
        <v>#REF!</v>
      </c>
      <c r="F133" s="425"/>
      <c r="G133" s="425"/>
      <c r="H133" s="425"/>
      <c r="I133" s="425"/>
      <c r="J133" s="426"/>
      <c r="K133" s="415" t="e">
        <f t="shared" si="10"/>
        <v>#REF!</v>
      </c>
      <c r="L133" s="416"/>
      <c r="M133" s="416"/>
      <c r="N133" s="416"/>
      <c r="O133" s="416"/>
      <c r="P133" s="416"/>
      <c r="Q133" s="417"/>
      <c r="R133" s="415" t="e">
        <f t="shared" si="11"/>
        <v>#REF!</v>
      </c>
      <c r="S133" s="416"/>
      <c r="T133" s="416"/>
      <c r="U133" s="416"/>
      <c r="V133" s="416"/>
      <c r="W133" s="416"/>
      <c r="X133" s="417"/>
      <c r="Y133" s="415" t="e">
        <f t="shared" si="12"/>
        <v>#REF!</v>
      </c>
      <c r="Z133" s="416"/>
      <c r="AA133" s="416"/>
      <c r="AB133" s="416"/>
      <c r="AC133" s="416"/>
      <c r="AD133" s="416"/>
      <c r="AE133" s="417"/>
      <c r="AF133" s="415" t="e">
        <f t="shared" si="9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K133+Mês06!AN133</f>
        <v>#REF!</v>
      </c>
      <c r="AO133" s="416"/>
      <c r="AP133" s="416"/>
      <c r="AQ133" s="416"/>
      <c r="AR133" s="416"/>
      <c r="AS133" s="416"/>
      <c r="AT133" s="417"/>
      <c r="AU133" s="415" t="e">
        <f>R133+Mês06!AU133</f>
        <v>#REF!</v>
      </c>
      <c r="AV133" s="416"/>
      <c r="AW133" s="416"/>
      <c r="AX133" s="416"/>
      <c r="AY133" s="416"/>
      <c r="AZ133" s="416"/>
      <c r="BA133" s="417"/>
      <c r="BB133" s="415" t="e">
        <f>Y133+Mês06!BB133</f>
        <v>#REF!</v>
      </c>
      <c r="BC133" s="416"/>
      <c r="BD133" s="416"/>
      <c r="BE133" s="416"/>
      <c r="BF133" s="416"/>
      <c r="BG133" s="416"/>
      <c r="BH133" s="417"/>
      <c r="BI133" s="415" t="e">
        <f>AF133+Mês06!BI133</f>
        <v>#REF!</v>
      </c>
      <c r="BJ133" s="416"/>
      <c r="BK133" s="416"/>
      <c r="BL133" s="416"/>
      <c r="BM133" s="416"/>
      <c r="BN133" s="416"/>
      <c r="BO133" s="416"/>
      <c r="BP133" s="460"/>
    </row>
    <row r="134" spans="1:68" ht="14.25" x14ac:dyDescent="0.2">
      <c r="A134" s="11"/>
      <c r="B134" s="420" t="e">
        <f>B61</f>
        <v>#REF!</v>
      </c>
      <c r="C134" s="421"/>
      <c r="D134" s="422"/>
      <c r="E134" s="424" t="e">
        <f t="shared" si="8"/>
        <v>#REF!</v>
      </c>
      <c r="F134" s="425"/>
      <c r="G134" s="425"/>
      <c r="H134" s="425"/>
      <c r="I134" s="425"/>
      <c r="J134" s="426"/>
      <c r="K134" s="415" t="e">
        <f t="shared" si="10"/>
        <v>#REF!</v>
      </c>
      <c r="L134" s="416"/>
      <c r="M134" s="416"/>
      <c r="N134" s="416"/>
      <c r="O134" s="416"/>
      <c r="P134" s="416"/>
      <c r="Q134" s="417"/>
      <c r="R134" s="415" t="e">
        <f t="shared" si="11"/>
        <v>#REF!</v>
      </c>
      <c r="S134" s="416"/>
      <c r="T134" s="416"/>
      <c r="U134" s="416"/>
      <c r="V134" s="416"/>
      <c r="W134" s="416"/>
      <c r="X134" s="417"/>
      <c r="Y134" s="415" t="e">
        <f t="shared" si="12"/>
        <v>#REF!</v>
      </c>
      <c r="Z134" s="416"/>
      <c r="AA134" s="416"/>
      <c r="AB134" s="416"/>
      <c r="AC134" s="416"/>
      <c r="AD134" s="416"/>
      <c r="AE134" s="417"/>
      <c r="AF134" s="415" t="e">
        <f t="shared" si="9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K134+Mês06!AN134</f>
        <v>#REF!</v>
      </c>
      <c r="AO134" s="416"/>
      <c r="AP134" s="416"/>
      <c r="AQ134" s="416"/>
      <c r="AR134" s="416"/>
      <c r="AS134" s="416"/>
      <c r="AT134" s="417"/>
      <c r="AU134" s="415" t="e">
        <f>R134+Mês06!AU134</f>
        <v>#REF!</v>
      </c>
      <c r="AV134" s="416"/>
      <c r="AW134" s="416"/>
      <c r="AX134" s="416"/>
      <c r="AY134" s="416"/>
      <c r="AZ134" s="416"/>
      <c r="BA134" s="417"/>
      <c r="BB134" s="415" t="e">
        <f>Y134+Mês06!BB134</f>
        <v>#REF!</v>
      </c>
      <c r="BC134" s="416"/>
      <c r="BD134" s="416"/>
      <c r="BE134" s="416"/>
      <c r="BF134" s="416"/>
      <c r="BG134" s="416"/>
      <c r="BH134" s="417"/>
      <c r="BI134" s="415" t="e">
        <f>AF134+Mês06!BI134</f>
        <v>#REF!</v>
      </c>
      <c r="BJ134" s="416"/>
      <c r="BK134" s="416"/>
      <c r="BL134" s="416"/>
      <c r="BM134" s="416"/>
      <c r="BN134" s="416"/>
      <c r="BO134" s="416"/>
      <c r="BP134" s="460"/>
    </row>
    <row r="135" spans="1:68" ht="14.25" x14ac:dyDescent="0.2">
      <c r="A135" s="11"/>
      <c r="B135" s="420" t="e">
        <f t="shared" si="1"/>
        <v>#REF!</v>
      </c>
      <c r="C135" s="421"/>
      <c r="D135" s="422"/>
      <c r="E135" s="424" t="e">
        <f t="shared" si="8"/>
        <v>#REF!</v>
      </c>
      <c r="F135" s="425"/>
      <c r="G135" s="425"/>
      <c r="H135" s="425"/>
      <c r="I135" s="425"/>
      <c r="J135" s="426"/>
      <c r="K135" s="415" t="e">
        <f t="shared" si="10"/>
        <v>#REF!</v>
      </c>
      <c r="L135" s="416"/>
      <c r="M135" s="416"/>
      <c r="N135" s="416"/>
      <c r="O135" s="416"/>
      <c r="P135" s="416"/>
      <c r="Q135" s="417"/>
      <c r="R135" s="415" t="e">
        <f t="shared" si="11"/>
        <v>#REF!</v>
      </c>
      <c r="S135" s="416"/>
      <c r="T135" s="416"/>
      <c r="U135" s="416"/>
      <c r="V135" s="416"/>
      <c r="W135" s="416"/>
      <c r="X135" s="417"/>
      <c r="Y135" s="415" t="e">
        <f t="shared" si="12"/>
        <v>#REF!</v>
      </c>
      <c r="Z135" s="416"/>
      <c r="AA135" s="416"/>
      <c r="AB135" s="416"/>
      <c r="AC135" s="416"/>
      <c r="AD135" s="416"/>
      <c r="AE135" s="417"/>
      <c r="AF135" s="415" t="e">
        <f t="shared" si="9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K135+Mês06!AN135</f>
        <v>#REF!</v>
      </c>
      <c r="AO135" s="416"/>
      <c r="AP135" s="416"/>
      <c r="AQ135" s="416"/>
      <c r="AR135" s="416"/>
      <c r="AS135" s="416"/>
      <c r="AT135" s="417"/>
      <c r="AU135" s="415" t="e">
        <f>R135+Mês06!AU135</f>
        <v>#REF!</v>
      </c>
      <c r="AV135" s="416"/>
      <c r="AW135" s="416"/>
      <c r="AX135" s="416"/>
      <c r="AY135" s="416"/>
      <c r="AZ135" s="416"/>
      <c r="BA135" s="417"/>
      <c r="BB135" s="415" t="e">
        <f>Y135+Mês06!BB135</f>
        <v>#REF!</v>
      </c>
      <c r="BC135" s="416"/>
      <c r="BD135" s="416"/>
      <c r="BE135" s="416"/>
      <c r="BF135" s="416"/>
      <c r="BG135" s="416"/>
      <c r="BH135" s="417"/>
      <c r="BI135" s="415" t="e">
        <f>AF135+Mês06!BI135</f>
        <v>#REF!</v>
      </c>
      <c r="BJ135" s="416"/>
      <c r="BK135" s="416"/>
      <c r="BL135" s="416"/>
      <c r="BM135" s="416"/>
      <c r="BN135" s="416"/>
      <c r="BO135" s="416"/>
      <c r="BP135" s="460"/>
    </row>
    <row r="136" spans="1:68" ht="14.25" x14ac:dyDescent="0.2">
      <c r="A136" s="11"/>
      <c r="B136" s="420" t="e">
        <f t="shared" si="1"/>
        <v>#REF!</v>
      </c>
      <c r="C136" s="421"/>
      <c r="D136" s="422"/>
      <c r="E136" s="424" t="e">
        <f t="shared" si="8"/>
        <v>#REF!</v>
      </c>
      <c r="F136" s="425"/>
      <c r="G136" s="425"/>
      <c r="H136" s="425"/>
      <c r="I136" s="425"/>
      <c r="J136" s="426"/>
      <c r="K136" s="415" t="e">
        <f t="shared" si="10"/>
        <v>#REF!</v>
      </c>
      <c r="L136" s="416"/>
      <c r="M136" s="416"/>
      <c r="N136" s="416"/>
      <c r="O136" s="416"/>
      <c r="P136" s="416"/>
      <c r="Q136" s="417"/>
      <c r="R136" s="415" t="e">
        <f t="shared" si="11"/>
        <v>#REF!</v>
      </c>
      <c r="S136" s="416"/>
      <c r="T136" s="416"/>
      <c r="U136" s="416"/>
      <c r="V136" s="416"/>
      <c r="W136" s="416"/>
      <c r="X136" s="417"/>
      <c r="Y136" s="415" t="e">
        <f t="shared" si="12"/>
        <v>#REF!</v>
      </c>
      <c r="Z136" s="416"/>
      <c r="AA136" s="416"/>
      <c r="AB136" s="416"/>
      <c r="AC136" s="416"/>
      <c r="AD136" s="416"/>
      <c r="AE136" s="417"/>
      <c r="AF136" s="415" t="e">
        <f t="shared" si="9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K136+Mês06!AN136</f>
        <v>#REF!</v>
      </c>
      <c r="AO136" s="416"/>
      <c r="AP136" s="416"/>
      <c r="AQ136" s="416"/>
      <c r="AR136" s="416"/>
      <c r="AS136" s="416"/>
      <c r="AT136" s="417"/>
      <c r="AU136" s="415" t="e">
        <f>R136+Mês06!AU136</f>
        <v>#REF!</v>
      </c>
      <c r="AV136" s="416"/>
      <c r="AW136" s="416"/>
      <c r="AX136" s="416"/>
      <c r="AY136" s="416"/>
      <c r="AZ136" s="416"/>
      <c r="BA136" s="417"/>
      <c r="BB136" s="415" t="e">
        <f>Y136+Mês06!BB136</f>
        <v>#REF!</v>
      </c>
      <c r="BC136" s="416"/>
      <c r="BD136" s="416"/>
      <c r="BE136" s="416"/>
      <c r="BF136" s="416"/>
      <c r="BG136" s="416"/>
      <c r="BH136" s="417"/>
      <c r="BI136" s="415" t="e">
        <f>AF136+Mês06!BI136</f>
        <v>#REF!</v>
      </c>
      <c r="BJ136" s="416"/>
      <c r="BK136" s="416"/>
      <c r="BL136" s="416"/>
      <c r="BM136" s="416"/>
      <c r="BN136" s="416"/>
      <c r="BO136" s="416"/>
      <c r="BP136" s="460"/>
    </row>
    <row r="137" spans="1:68" ht="14.25" x14ac:dyDescent="0.2">
      <c r="A137" s="11"/>
      <c r="B137" s="420" t="e">
        <f t="shared" si="1"/>
        <v>#REF!</v>
      </c>
      <c r="C137" s="421"/>
      <c r="D137" s="422"/>
      <c r="E137" s="424" t="e">
        <f t="shared" si="8"/>
        <v>#REF!</v>
      </c>
      <c r="F137" s="425"/>
      <c r="G137" s="425"/>
      <c r="H137" s="425"/>
      <c r="I137" s="425"/>
      <c r="J137" s="426"/>
      <c r="K137" s="415" t="e">
        <f t="shared" si="10"/>
        <v>#REF!</v>
      </c>
      <c r="L137" s="416"/>
      <c r="M137" s="416"/>
      <c r="N137" s="416"/>
      <c r="O137" s="416"/>
      <c r="P137" s="416"/>
      <c r="Q137" s="417"/>
      <c r="R137" s="415" t="e">
        <f t="shared" si="11"/>
        <v>#REF!</v>
      </c>
      <c r="S137" s="416"/>
      <c r="T137" s="416"/>
      <c r="U137" s="416"/>
      <c r="V137" s="416"/>
      <c r="W137" s="416"/>
      <c r="X137" s="417"/>
      <c r="Y137" s="415" t="e">
        <f t="shared" si="12"/>
        <v>#REF!</v>
      </c>
      <c r="Z137" s="416"/>
      <c r="AA137" s="416"/>
      <c r="AB137" s="416"/>
      <c r="AC137" s="416"/>
      <c r="AD137" s="416"/>
      <c r="AE137" s="417"/>
      <c r="AF137" s="415" t="e">
        <f t="shared" si="9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K137+Mês06!AN137</f>
        <v>#REF!</v>
      </c>
      <c r="AO137" s="416"/>
      <c r="AP137" s="416"/>
      <c r="AQ137" s="416"/>
      <c r="AR137" s="416"/>
      <c r="AS137" s="416"/>
      <c r="AT137" s="417"/>
      <c r="AU137" s="415" t="e">
        <f>R137+Mês06!AU137</f>
        <v>#REF!</v>
      </c>
      <c r="AV137" s="416"/>
      <c r="AW137" s="416"/>
      <c r="AX137" s="416"/>
      <c r="AY137" s="416"/>
      <c r="AZ137" s="416"/>
      <c r="BA137" s="417"/>
      <c r="BB137" s="415" t="e">
        <f>Y137+Mês06!BB137</f>
        <v>#REF!</v>
      </c>
      <c r="BC137" s="416"/>
      <c r="BD137" s="416"/>
      <c r="BE137" s="416"/>
      <c r="BF137" s="416"/>
      <c r="BG137" s="416"/>
      <c r="BH137" s="417"/>
      <c r="BI137" s="415" t="e">
        <f>AF137+Mês06!BI137</f>
        <v>#REF!</v>
      </c>
      <c r="BJ137" s="416"/>
      <c r="BK137" s="416"/>
      <c r="BL137" s="416"/>
      <c r="BM137" s="416"/>
      <c r="BN137" s="416"/>
      <c r="BO137" s="416"/>
      <c r="BP137" s="460"/>
    </row>
    <row r="138" spans="1:68" ht="14.25" x14ac:dyDescent="0.2">
      <c r="A138" s="11"/>
      <c r="B138" s="420" t="e">
        <f t="shared" si="1"/>
        <v>#REF!</v>
      </c>
      <c r="C138" s="421"/>
      <c r="D138" s="422"/>
      <c r="E138" s="424" t="e">
        <f t="shared" si="8"/>
        <v>#REF!</v>
      </c>
      <c r="F138" s="425"/>
      <c r="G138" s="425"/>
      <c r="H138" s="425"/>
      <c r="I138" s="425"/>
      <c r="J138" s="426"/>
      <c r="K138" s="415" t="e">
        <f t="shared" si="10"/>
        <v>#REF!</v>
      </c>
      <c r="L138" s="416"/>
      <c r="M138" s="416"/>
      <c r="N138" s="416"/>
      <c r="O138" s="416"/>
      <c r="P138" s="416"/>
      <c r="Q138" s="417"/>
      <c r="R138" s="415" t="e">
        <f t="shared" si="11"/>
        <v>#REF!</v>
      </c>
      <c r="S138" s="416"/>
      <c r="T138" s="416"/>
      <c r="U138" s="416"/>
      <c r="V138" s="416"/>
      <c r="W138" s="416"/>
      <c r="X138" s="417"/>
      <c r="Y138" s="415" t="e">
        <f t="shared" si="12"/>
        <v>#REF!</v>
      </c>
      <c r="Z138" s="416"/>
      <c r="AA138" s="416"/>
      <c r="AB138" s="416"/>
      <c r="AC138" s="416"/>
      <c r="AD138" s="416"/>
      <c r="AE138" s="417"/>
      <c r="AF138" s="415" t="e">
        <f t="shared" si="9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K138+Mês06!AN138</f>
        <v>#REF!</v>
      </c>
      <c r="AO138" s="416"/>
      <c r="AP138" s="416"/>
      <c r="AQ138" s="416"/>
      <c r="AR138" s="416"/>
      <c r="AS138" s="416"/>
      <c r="AT138" s="417"/>
      <c r="AU138" s="415" t="e">
        <f>R138+Mês06!AU138</f>
        <v>#REF!</v>
      </c>
      <c r="AV138" s="416"/>
      <c r="AW138" s="416"/>
      <c r="AX138" s="416"/>
      <c r="AY138" s="416"/>
      <c r="AZ138" s="416"/>
      <c r="BA138" s="417"/>
      <c r="BB138" s="415" t="e">
        <f>Y138+Mês06!BB138</f>
        <v>#REF!</v>
      </c>
      <c r="BC138" s="416"/>
      <c r="BD138" s="416"/>
      <c r="BE138" s="416"/>
      <c r="BF138" s="416"/>
      <c r="BG138" s="416"/>
      <c r="BH138" s="417"/>
      <c r="BI138" s="415" t="e">
        <f>AF138+Mês06!BI138</f>
        <v>#REF!</v>
      </c>
      <c r="BJ138" s="416"/>
      <c r="BK138" s="416"/>
      <c r="BL138" s="416"/>
      <c r="BM138" s="416"/>
      <c r="BN138" s="416"/>
      <c r="BO138" s="416"/>
      <c r="BP138" s="460"/>
    </row>
    <row r="139" spans="1:68" ht="14.25" x14ac:dyDescent="0.2">
      <c r="A139" s="11"/>
      <c r="B139" s="420" t="e">
        <f t="shared" si="1"/>
        <v>#REF!</v>
      </c>
      <c r="C139" s="421"/>
      <c r="D139" s="422"/>
      <c r="E139" s="424" t="e">
        <f t="shared" si="8"/>
        <v>#REF!</v>
      </c>
      <c r="F139" s="425"/>
      <c r="G139" s="425"/>
      <c r="H139" s="425"/>
      <c r="I139" s="425"/>
      <c r="J139" s="426"/>
      <c r="K139" s="415" t="e">
        <f t="shared" si="10"/>
        <v>#REF!</v>
      </c>
      <c r="L139" s="416"/>
      <c r="M139" s="416"/>
      <c r="N139" s="416"/>
      <c r="O139" s="416"/>
      <c r="P139" s="416"/>
      <c r="Q139" s="417"/>
      <c r="R139" s="415" t="e">
        <f t="shared" si="11"/>
        <v>#REF!</v>
      </c>
      <c r="S139" s="416"/>
      <c r="T139" s="416"/>
      <c r="U139" s="416"/>
      <c r="V139" s="416"/>
      <c r="W139" s="416"/>
      <c r="X139" s="417"/>
      <c r="Y139" s="415" t="e">
        <f t="shared" si="12"/>
        <v>#REF!</v>
      </c>
      <c r="Z139" s="416"/>
      <c r="AA139" s="416"/>
      <c r="AB139" s="416"/>
      <c r="AC139" s="416"/>
      <c r="AD139" s="416"/>
      <c r="AE139" s="417"/>
      <c r="AF139" s="415" t="e">
        <f t="shared" si="9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K139+Mês06!AN139</f>
        <v>#REF!</v>
      </c>
      <c r="AO139" s="416"/>
      <c r="AP139" s="416"/>
      <c r="AQ139" s="416"/>
      <c r="AR139" s="416"/>
      <c r="AS139" s="416"/>
      <c r="AT139" s="417"/>
      <c r="AU139" s="415" t="e">
        <f>R139+Mês06!AU139</f>
        <v>#REF!</v>
      </c>
      <c r="AV139" s="416"/>
      <c r="AW139" s="416"/>
      <c r="AX139" s="416"/>
      <c r="AY139" s="416"/>
      <c r="AZ139" s="416"/>
      <c r="BA139" s="417"/>
      <c r="BB139" s="415" t="e">
        <f>Y139+Mês06!BB139</f>
        <v>#REF!</v>
      </c>
      <c r="BC139" s="416"/>
      <c r="BD139" s="416"/>
      <c r="BE139" s="416"/>
      <c r="BF139" s="416"/>
      <c r="BG139" s="416"/>
      <c r="BH139" s="417"/>
      <c r="BI139" s="415" t="e">
        <f>AF139+Mês06!BI139</f>
        <v>#REF!</v>
      </c>
      <c r="BJ139" s="416"/>
      <c r="BK139" s="416"/>
      <c r="BL139" s="416"/>
      <c r="BM139" s="416"/>
      <c r="BN139" s="416"/>
      <c r="BO139" s="416"/>
      <c r="BP139" s="460"/>
    </row>
    <row r="140" spans="1:68" ht="15" thickBot="1" x14ac:dyDescent="0.25">
      <c r="A140" s="11"/>
      <c r="B140" s="420" t="e">
        <f t="shared" si="1"/>
        <v>#REF!</v>
      </c>
      <c r="C140" s="421"/>
      <c r="D140" s="422"/>
      <c r="E140" s="424" t="e">
        <f t="shared" si="8"/>
        <v>#REF!</v>
      </c>
      <c r="F140" s="425"/>
      <c r="G140" s="425"/>
      <c r="H140" s="425"/>
      <c r="I140" s="425"/>
      <c r="J140" s="426"/>
      <c r="K140" s="415" t="e">
        <f>IF($AT$77=0,0,IF(AC67=0,AF140*AT$79/(AT$77-AT$82),0))</f>
        <v>#REF!</v>
      </c>
      <c r="L140" s="416"/>
      <c r="M140" s="416"/>
      <c r="N140" s="416"/>
      <c r="O140" s="416"/>
      <c r="P140" s="416"/>
      <c r="Q140" s="417"/>
      <c r="R140" s="415" t="e">
        <f>IF($AT$77=0,0,IF(AC67=0,AF140*AT$81/(AT$77-AT$82),0))</f>
        <v>#REF!</v>
      </c>
      <c r="S140" s="416"/>
      <c r="T140" s="416"/>
      <c r="U140" s="416"/>
      <c r="V140" s="416"/>
      <c r="W140" s="416"/>
      <c r="X140" s="417"/>
      <c r="Y140" s="415" t="e">
        <f>IF(AC67=1,AF140,0)</f>
        <v>#REF!</v>
      </c>
      <c r="Z140" s="416"/>
      <c r="AA140" s="416"/>
      <c r="AB140" s="416"/>
      <c r="AC140" s="416"/>
      <c r="AD140" s="416"/>
      <c r="AE140" s="417"/>
      <c r="AF140" s="415" t="e">
        <f t="shared" si="9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K140+Mês06!AN140</f>
        <v>#REF!</v>
      </c>
      <c r="AO140" s="416"/>
      <c r="AP140" s="416"/>
      <c r="AQ140" s="416"/>
      <c r="AR140" s="416"/>
      <c r="AS140" s="416"/>
      <c r="AT140" s="417"/>
      <c r="AU140" s="415" t="e">
        <f>R140+Mês06!AU140</f>
        <v>#REF!</v>
      </c>
      <c r="AV140" s="416"/>
      <c r="AW140" s="416"/>
      <c r="AX140" s="416"/>
      <c r="AY140" s="416"/>
      <c r="AZ140" s="416"/>
      <c r="BA140" s="417"/>
      <c r="BB140" s="415" t="e">
        <f>Y140+Mês06!BB140</f>
        <v>#REF!</v>
      </c>
      <c r="BC140" s="416"/>
      <c r="BD140" s="416"/>
      <c r="BE140" s="416"/>
      <c r="BF140" s="416"/>
      <c r="BG140" s="416"/>
      <c r="BH140" s="417"/>
      <c r="BI140" s="415" t="e">
        <f>AF140+Mês06!BI140</f>
        <v>#REF!</v>
      </c>
      <c r="BJ140" s="416"/>
      <c r="BK140" s="416"/>
      <c r="BL140" s="416"/>
      <c r="BM140" s="416"/>
      <c r="BN140" s="416"/>
      <c r="BO140" s="416"/>
      <c r="BP140" s="460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 t="e">
        <f>SUM(Y86:Y140)</f>
        <v>#REF!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76">
        <f>C71</f>
        <v>0</v>
      </c>
      <c r="D144" s="603"/>
      <c r="E144" s="603"/>
      <c r="F144" s="603"/>
      <c r="G144" s="603"/>
      <c r="H144" s="603"/>
      <c r="I144" s="603"/>
      <c r="J144" s="603"/>
      <c r="K144" s="603"/>
      <c r="L144" s="603"/>
      <c r="M144" s="603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604"/>
      <c r="D145" s="604"/>
      <c r="E145" s="604"/>
      <c r="F145" s="604"/>
      <c r="G145" s="604"/>
      <c r="H145" s="604"/>
      <c r="I145" s="604"/>
      <c r="J145" s="604"/>
      <c r="K145" s="604"/>
      <c r="L145" s="604"/>
      <c r="M145" s="604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103">
    <mergeCell ref="B4:K4"/>
    <mergeCell ref="B5:K5"/>
    <mergeCell ref="B6:K6"/>
    <mergeCell ref="B7:K7"/>
    <mergeCell ref="B8:K8"/>
    <mergeCell ref="L8:AD8"/>
    <mergeCell ref="L9:AD9"/>
    <mergeCell ref="AC16:AD16"/>
    <mergeCell ref="AC44:AD44"/>
    <mergeCell ref="AC21:AD21"/>
    <mergeCell ref="AC12:AD12"/>
    <mergeCell ref="E15:AB15"/>
    <mergeCell ref="E17:AB17"/>
    <mergeCell ref="AC40:AD40"/>
    <mergeCell ref="AC41:AD41"/>
    <mergeCell ref="AC15:AD15"/>
    <mergeCell ref="E90:J90"/>
    <mergeCell ref="E88:J88"/>
    <mergeCell ref="Z68:AC68"/>
    <mergeCell ref="B73:N73"/>
    <mergeCell ref="B77:K77"/>
    <mergeCell ref="L82:AD82"/>
    <mergeCell ref="E25:AB25"/>
    <mergeCell ref="E30:AB30"/>
    <mergeCell ref="AC30:AD30"/>
    <mergeCell ref="B9:K9"/>
    <mergeCell ref="AC19:AD19"/>
    <mergeCell ref="AC14:AD14"/>
    <mergeCell ref="E13:AB13"/>
    <mergeCell ref="AC13:AD13"/>
    <mergeCell ref="AC18:AD18"/>
    <mergeCell ref="E14:AB14"/>
    <mergeCell ref="AC17:AD17"/>
    <mergeCell ref="E16:AB16"/>
    <mergeCell ref="AC42:AD42"/>
    <mergeCell ref="AC38:AD38"/>
    <mergeCell ref="AC43:AD43"/>
    <mergeCell ref="AC36:AD36"/>
    <mergeCell ref="AC37:AD37"/>
    <mergeCell ref="AC29:AD29"/>
    <mergeCell ref="E93:J93"/>
    <mergeCell ref="E91:J91"/>
    <mergeCell ref="E33:AB33"/>
    <mergeCell ref="E43:AB43"/>
    <mergeCell ref="AC39:AD39"/>
    <mergeCell ref="K85:Q85"/>
    <mergeCell ref="R85:X85"/>
    <mergeCell ref="Y85:AE85"/>
    <mergeCell ref="K89:Q89"/>
    <mergeCell ref="E31:AB31"/>
    <mergeCell ref="C71:M72"/>
    <mergeCell ref="O73:AF73"/>
    <mergeCell ref="AE68:AJ68"/>
    <mergeCell ref="AH71:AW72"/>
    <mergeCell ref="AC45:AD45"/>
    <mergeCell ref="AS68:AZ68"/>
    <mergeCell ref="AK68:AR68"/>
    <mergeCell ref="AE44:AJ44"/>
    <mergeCell ref="AE45:AJ45"/>
    <mergeCell ref="AC20:AD20"/>
    <mergeCell ref="B20:D20"/>
    <mergeCell ref="B21:D21"/>
    <mergeCell ref="AK21:AR21"/>
    <mergeCell ref="AE21:AJ21"/>
    <mergeCell ref="BA46:BH46"/>
    <mergeCell ref="BA47:BH47"/>
    <mergeCell ref="AF101:AM101"/>
    <mergeCell ref="AF102:AM102"/>
    <mergeCell ref="BB90:BH90"/>
    <mergeCell ref="AU91:BA91"/>
    <mergeCell ref="BB91:BH91"/>
    <mergeCell ref="AU92:BA92"/>
    <mergeCell ref="BB92:BH92"/>
    <mergeCell ref="AU90:BA90"/>
    <mergeCell ref="AN101:AT101"/>
    <mergeCell ref="BB101:BH101"/>
    <mergeCell ref="R94:X94"/>
    <mergeCell ref="AU95:BA95"/>
    <mergeCell ref="AF141:AM141"/>
    <mergeCell ref="AN93:AT93"/>
    <mergeCell ref="AN96:AT96"/>
    <mergeCell ref="AF96:AM96"/>
    <mergeCell ref="AF95:AM95"/>
    <mergeCell ref="AN95:AT95"/>
    <mergeCell ref="AF94:AM94"/>
    <mergeCell ref="AF100:AM100"/>
    <mergeCell ref="BB95:BH95"/>
    <mergeCell ref="AU94:BA94"/>
    <mergeCell ref="AN94:AT94"/>
    <mergeCell ref="R93:X93"/>
    <mergeCell ref="Y93:AE93"/>
    <mergeCell ref="Y96:AE96"/>
    <mergeCell ref="AN92:AT92"/>
    <mergeCell ref="AN90:AT90"/>
    <mergeCell ref="AN91:AT91"/>
    <mergeCell ref="AF91:AM91"/>
    <mergeCell ref="BI21:BP21"/>
    <mergeCell ref="BI17:BP17"/>
    <mergeCell ref="BA23:BH23"/>
    <mergeCell ref="BA14:BH14"/>
    <mergeCell ref="BA16:BH16"/>
    <mergeCell ref="BA17:BH17"/>
    <mergeCell ref="BA15:BH15"/>
    <mergeCell ref="BI23:BP23"/>
    <mergeCell ref="BI24:BP24"/>
    <mergeCell ref="BA28:BH28"/>
    <mergeCell ref="BA29:BH29"/>
    <mergeCell ref="AS28:AZ28"/>
    <mergeCell ref="AS24:AZ24"/>
    <mergeCell ref="AS27:AZ27"/>
    <mergeCell ref="AS26:AZ26"/>
    <mergeCell ref="BA26:BH26"/>
    <mergeCell ref="BA24:BH24"/>
    <mergeCell ref="BI18:BP18"/>
    <mergeCell ref="BI19:BP19"/>
    <mergeCell ref="BI25:BP25"/>
    <mergeCell ref="BI26:BP26"/>
    <mergeCell ref="BI29:BP29"/>
    <mergeCell ref="BI27:BP27"/>
    <mergeCell ref="BI28:BP28"/>
    <mergeCell ref="BI20:BP20"/>
    <mergeCell ref="BI22:BP22"/>
    <mergeCell ref="AS29:AZ29"/>
    <mergeCell ref="AS21:AZ21"/>
    <mergeCell ref="B13:D13"/>
    <mergeCell ref="B14:D14"/>
    <mergeCell ref="B15:D15"/>
    <mergeCell ref="B16:D16"/>
    <mergeCell ref="B17:D17"/>
    <mergeCell ref="B18:D18"/>
    <mergeCell ref="BA18:BH18"/>
    <mergeCell ref="BA19:BH19"/>
    <mergeCell ref="AK30:AR30"/>
    <mergeCell ref="AK25:AR25"/>
    <mergeCell ref="AK26:AR26"/>
    <mergeCell ref="AK27:AR27"/>
    <mergeCell ref="AK29:AR29"/>
    <mergeCell ref="AK28:AR28"/>
    <mergeCell ref="BA20:BH20"/>
    <mergeCell ref="BA21:BH21"/>
    <mergeCell ref="AS30:AZ30"/>
    <mergeCell ref="BA30:BH30"/>
    <mergeCell ref="E19:AB19"/>
    <mergeCell ref="E21:AB21"/>
    <mergeCell ref="E22:AB22"/>
    <mergeCell ref="E23:AB23"/>
    <mergeCell ref="E24:AB24"/>
    <mergeCell ref="E20:AB20"/>
    <mergeCell ref="E29:AB29"/>
    <mergeCell ref="AC24:AD24"/>
    <mergeCell ref="AC28:AD28"/>
    <mergeCell ref="AK17:AR17"/>
    <mergeCell ref="AK18:AR18"/>
    <mergeCell ref="AK19:AR19"/>
    <mergeCell ref="AK20:AR20"/>
    <mergeCell ref="E18:AB18"/>
    <mergeCell ref="AE29:AJ29"/>
    <mergeCell ref="AE26:AJ26"/>
    <mergeCell ref="AE19:AJ19"/>
    <mergeCell ref="B27:D27"/>
    <mergeCell ref="E26:AB26"/>
    <mergeCell ref="E27:AB27"/>
    <mergeCell ref="E28:AB28"/>
    <mergeCell ref="AC27:AD27"/>
    <mergeCell ref="AC26:AD26"/>
    <mergeCell ref="AK24:AR24"/>
    <mergeCell ref="B29:D29"/>
    <mergeCell ref="B28:D28"/>
    <mergeCell ref="B22:D22"/>
    <mergeCell ref="AE28:AJ28"/>
    <mergeCell ref="B23:D23"/>
    <mergeCell ref="B24:D24"/>
    <mergeCell ref="B25:D25"/>
    <mergeCell ref="B26:D26"/>
    <mergeCell ref="B19:D19"/>
    <mergeCell ref="AC25:AD25"/>
    <mergeCell ref="AE23:AJ23"/>
    <mergeCell ref="AC22:AD22"/>
    <mergeCell ref="AC23:AD23"/>
    <mergeCell ref="AK23:AR23"/>
    <mergeCell ref="BF5:BP5"/>
    <mergeCell ref="BA7:BD7"/>
    <mergeCell ref="BE7:BI7"/>
    <mergeCell ref="BK7:BO7"/>
    <mergeCell ref="AS12:AZ12"/>
    <mergeCell ref="BA11:BP11"/>
    <mergeCell ref="BI12:BP12"/>
    <mergeCell ref="AS18:AZ18"/>
    <mergeCell ref="AS20:AZ20"/>
    <mergeCell ref="AE13:AJ13"/>
    <mergeCell ref="AK13:AR13"/>
    <mergeCell ref="AK15:AR15"/>
    <mergeCell ref="AE14:AJ14"/>
    <mergeCell ref="AK16:AR16"/>
    <mergeCell ref="AK14:AR14"/>
    <mergeCell ref="AE15:AJ15"/>
    <mergeCell ref="AE16:AJ16"/>
    <mergeCell ref="AS14:AZ14"/>
    <mergeCell ref="AS16:AZ16"/>
    <mergeCell ref="AS17:AZ17"/>
    <mergeCell ref="AS15:AZ15"/>
    <mergeCell ref="AS19:AZ19"/>
    <mergeCell ref="BI14:BP14"/>
    <mergeCell ref="BI15:BP15"/>
    <mergeCell ref="BI16:BP16"/>
    <mergeCell ref="AE17:AJ17"/>
    <mergeCell ref="AE18:AJ18"/>
    <mergeCell ref="AE20:AJ20"/>
    <mergeCell ref="B41:D41"/>
    <mergeCell ref="B42:D42"/>
    <mergeCell ref="AE46:AJ46"/>
    <mergeCell ref="AE30:AJ30"/>
    <mergeCell ref="AE40:AJ40"/>
    <mergeCell ref="AE53:AJ53"/>
    <mergeCell ref="AE54:AJ54"/>
    <mergeCell ref="AE38:AJ38"/>
    <mergeCell ref="AE47:AJ47"/>
    <mergeCell ref="B2:AC2"/>
    <mergeCell ref="B10:BP10"/>
    <mergeCell ref="B11:D12"/>
    <mergeCell ref="AE11:AJ11"/>
    <mergeCell ref="AE12:AJ12"/>
    <mergeCell ref="AK11:AZ11"/>
    <mergeCell ref="BA12:BH12"/>
    <mergeCell ref="L4:AD4"/>
    <mergeCell ref="AE4:AS4"/>
    <mergeCell ref="AE8:AN8"/>
    <mergeCell ref="BA5:BE5"/>
    <mergeCell ref="AK12:AR12"/>
    <mergeCell ref="AC11:AD11"/>
    <mergeCell ref="AE6:AS6"/>
    <mergeCell ref="AO8:AS8"/>
    <mergeCell ref="AO9:AS9"/>
    <mergeCell ref="L5:AD5"/>
    <mergeCell ref="L6:AD6"/>
    <mergeCell ref="L7:AD7"/>
    <mergeCell ref="E11:AB12"/>
    <mergeCell ref="AS13:AZ13"/>
    <mergeCell ref="BA13:BH13"/>
    <mergeCell ref="BI13:BP13"/>
    <mergeCell ref="E32:AB32"/>
    <mergeCell ref="B35:D35"/>
    <mergeCell ref="B31:D31"/>
    <mergeCell ref="B32:D32"/>
    <mergeCell ref="B33:D33"/>
    <mergeCell ref="B30:D30"/>
    <mergeCell ref="B36:D36"/>
    <mergeCell ref="AE39:AJ39"/>
    <mergeCell ref="B34:D34"/>
    <mergeCell ref="E34:AB34"/>
    <mergeCell ref="E35:AB35"/>
    <mergeCell ref="E36:AB36"/>
    <mergeCell ref="E37:AB37"/>
    <mergeCell ref="E38:AB38"/>
    <mergeCell ref="AE36:AJ36"/>
    <mergeCell ref="AE37:AJ37"/>
    <mergeCell ref="AT79:AZ79"/>
    <mergeCell ref="B79:K79"/>
    <mergeCell ref="AT77:AZ77"/>
    <mergeCell ref="B75:AC75"/>
    <mergeCell ref="AE79:AS79"/>
    <mergeCell ref="L79:AD79"/>
    <mergeCell ref="L77:AD77"/>
    <mergeCell ref="L78:AD78"/>
    <mergeCell ref="AE77:AS77"/>
    <mergeCell ref="B78:K78"/>
    <mergeCell ref="B43:D43"/>
    <mergeCell ref="B44:D44"/>
    <mergeCell ref="B39:D39"/>
    <mergeCell ref="B40:D40"/>
    <mergeCell ref="B37:D37"/>
    <mergeCell ref="B38:D38"/>
    <mergeCell ref="BK80:BO80"/>
    <mergeCell ref="BA80:BD80"/>
    <mergeCell ref="AE41:AJ41"/>
    <mergeCell ref="AE42:AJ42"/>
    <mergeCell ref="AE43:AJ43"/>
    <mergeCell ref="AE48:AJ48"/>
    <mergeCell ref="AE49:AJ49"/>
    <mergeCell ref="AE50:AJ50"/>
    <mergeCell ref="AE51:AJ51"/>
    <mergeCell ref="AE52:AJ52"/>
    <mergeCell ref="AY73:BP73"/>
    <mergeCell ref="AG73:AX73"/>
    <mergeCell ref="BA78:BE78"/>
    <mergeCell ref="BF78:BP78"/>
    <mergeCell ref="AZ71:BO72"/>
    <mergeCell ref="BA22:BH22"/>
    <mergeCell ref="AK22:AR22"/>
    <mergeCell ref="AE27:AJ27"/>
    <mergeCell ref="AE24:AJ24"/>
    <mergeCell ref="AE22:AJ22"/>
    <mergeCell ref="AS22:AZ22"/>
    <mergeCell ref="AS23:AZ23"/>
    <mergeCell ref="BA27:BH27"/>
    <mergeCell ref="BA25:BH25"/>
    <mergeCell ref="AE25:AJ25"/>
    <mergeCell ref="AS25:AZ25"/>
    <mergeCell ref="BI30:BP30"/>
    <mergeCell ref="BA68:BH68"/>
    <mergeCell ref="BI68:BP68"/>
    <mergeCell ref="BA39:BH39"/>
    <mergeCell ref="BA40:BH40"/>
    <mergeCell ref="BA45:BH45"/>
    <mergeCell ref="R90:X90"/>
    <mergeCell ref="R91:X91"/>
    <mergeCell ref="Y91:AE91"/>
    <mergeCell ref="Y89:AE89"/>
    <mergeCell ref="B87:D87"/>
    <mergeCell ref="E87:J87"/>
    <mergeCell ref="B95:D95"/>
    <mergeCell ref="B88:D88"/>
    <mergeCell ref="B89:D89"/>
    <mergeCell ref="B90:D90"/>
    <mergeCell ref="B91:D91"/>
    <mergeCell ref="E95:J95"/>
    <mergeCell ref="E92:J92"/>
    <mergeCell ref="E89:J89"/>
    <mergeCell ref="AF85:AM85"/>
    <mergeCell ref="AU85:BA85"/>
    <mergeCell ref="BB85:BH85"/>
    <mergeCell ref="B86:D86"/>
    <mergeCell ref="E86:J86"/>
    <mergeCell ref="AF86:AM86"/>
    <mergeCell ref="K86:Q86"/>
    <mergeCell ref="R86:X86"/>
    <mergeCell ref="Y86:AE86"/>
    <mergeCell ref="B84:D85"/>
    <mergeCell ref="E84:J84"/>
    <mergeCell ref="E85:J85"/>
    <mergeCell ref="K84:AM84"/>
    <mergeCell ref="Y90:AE90"/>
    <mergeCell ref="Y95:AE95"/>
    <mergeCell ref="Y94:AE94"/>
    <mergeCell ref="K95:Q95"/>
    <mergeCell ref="R95:X95"/>
    <mergeCell ref="K91:Q91"/>
    <mergeCell ref="E96:J96"/>
    <mergeCell ref="E94:J94"/>
    <mergeCell ref="B146:N146"/>
    <mergeCell ref="O146:AF146"/>
    <mergeCell ref="P71:AE72"/>
    <mergeCell ref="P144:AE145"/>
    <mergeCell ref="C144:M145"/>
    <mergeCell ref="K141:Q141"/>
    <mergeCell ref="R141:X141"/>
    <mergeCell ref="K93:Q93"/>
    <mergeCell ref="K94:Q94"/>
    <mergeCell ref="B96:D96"/>
    <mergeCell ref="B92:D92"/>
    <mergeCell ref="B93:D93"/>
    <mergeCell ref="B94:D94"/>
    <mergeCell ref="B141:D141"/>
    <mergeCell ref="E141:J141"/>
    <mergeCell ref="Y97:AE97"/>
    <mergeCell ref="K98:Q98"/>
    <mergeCell ref="R98:X98"/>
    <mergeCell ref="Y98:AE98"/>
    <mergeCell ref="Y141:AE141"/>
    <mergeCell ref="B97:D97"/>
    <mergeCell ref="B98:D98"/>
    <mergeCell ref="K97:Q97"/>
    <mergeCell ref="AF89:AM89"/>
    <mergeCell ref="AF90:AM90"/>
    <mergeCell ref="K92:Q92"/>
    <mergeCell ref="Y92:AE92"/>
    <mergeCell ref="R89:X89"/>
    <mergeCell ref="K90:Q90"/>
    <mergeCell ref="BB87:BH87"/>
    <mergeCell ref="AN84:BP84"/>
    <mergeCell ref="AN85:AT85"/>
    <mergeCell ref="BB89:BH89"/>
    <mergeCell ref="AN86:AT86"/>
    <mergeCell ref="AU86:BA86"/>
    <mergeCell ref="BB86:BH86"/>
    <mergeCell ref="AN87:AT87"/>
    <mergeCell ref="AN88:AT88"/>
    <mergeCell ref="AU88:BA88"/>
    <mergeCell ref="AF87:AM87"/>
    <mergeCell ref="AF92:AM92"/>
    <mergeCell ref="AF93:AM93"/>
    <mergeCell ref="BI87:BP87"/>
    <mergeCell ref="AT4:AZ4"/>
    <mergeCell ref="AT6:AZ6"/>
    <mergeCell ref="AT8:AZ8"/>
    <mergeCell ref="AT9:AZ9"/>
    <mergeCell ref="BI86:BP86"/>
    <mergeCell ref="AU87:BA87"/>
    <mergeCell ref="BI85:BP85"/>
    <mergeCell ref="AT81:AZ81"/>
    <mergeCell ref="B83:BP83"/>
    <mergeCell ref="AO82:AS82"/>
    <mergeCell ref="AE81:AN81"/>
    <mergeCell ref="AT82:AZ82"/>
    <mergeCell ref="BE80:BI80"/>
    <mergeCell ref="AO81:AS81"/>
    <mergeCell ref="L80:AD80"/>
    <mergeCell ref="L81:AD81"/>
    <mergeCell ref="B82:K82"/>
    <mergeCell ref="B80:K80"/>
    <mergeCell ref="BI141:BP141"/>
    <mergeCell ref="AN97:AT97"/>
    <mergeCell ref="AU97:BA97"/>
    <mergeCell ref="AU98:BA98"/>
    <mergeCell ref="AN98:AT98"/>
    <mergeCell ref="BI95:BP95"/>
    <mergeCell ref="BI92:BP92"/>
    <mergeCell ref="BI93:BP93"/>
    <mergeCell ref="BI91:BP91"/>
    <mergeCell ref="BI94:BP94"/>
    <mergeCell ref="BI96:BP96"/>
    <mergeCell ref="BB88:BH88"/>
    <mergeCell ref="AU89:BA89"/>
    <mergeCell ref="AN89:AT89"/>
    <mergeCell ref="BI88:BP88"/>
    <mergeCell ref="BI89:BP89"/>
    <mergeCell ref="BI90:BP90"/>
    <mergeCell ref="AU108:BA108"/>
    <mergeCell ref="AN109:AT109"/>
    <mergeCell ref="AU109:BA109"/>
    <mergeCell ref="AU110:BA110"/>
    <mergeCell ref="AN110:AT110"/>
    <mergeCell ref="AN108:AT108"/>
    <mergeCell ref="AU105:BA105"/>
    <mergeCell ref="AN106:AT106"/>
    <mergeCell ref="AU106:BA106"/>
    <mergeCell ref="AU107:BA107"/>
    <mergeCell ref="AN105:AT105"/>
    <mergeCell ref="AN99:AT99"/>
    <mergeCell ref="AU102:BA102"/>
    <mergeCell ref="AU104:BA104"/>
    <mergeCell ref="AN102:AT102"/>
    <mergeCell ref="R97:X97"/>
    <mergeCell ref="AF103:AM103"/>
    <mergeCell ref="AU93:BA93"/>
    <mergeCell ref="BB93:BH93"/>
    <mergeCell ref="BB94:BH94"/>
    <mergeCell ref="AU99:BA99"/>
    <mergeCell ref="AN100:AT100"/>
    <mergeCell ref="AU100:BA100"/>
    <mergeCell ref="AU101:BA101"/>
    <mergeCell ref="AU103:BA103"/>
    <mergeCell ref="AH144:AW145"/>
    <mergeCell ref="AF104:AM104"/>
    <mergeCell ref="AF105:AM105"/>
    <mergeCell ref="AF106:AM106"/>
    <mergeCell ref="AF107:AM107"/>
    <mergeCell ref="AF108:AM108"/>
    <mergeCell ref="AF109:AM109"/>
    <mergeCell ref="AF110:AM110"/>
    <mergeCell ref="AF113:AM113"/>
    <mergeCell ref="AF114:AM114"/>
    <mergeCell ref="AN141:AT141"/>
    <mergeCell ref="AU141:BA141"/>
    <mergeCell ref="BB141:BH141"/>
    <mergeCell ref="AU96:BA96"/>
    <mergeCell ref="BB96:BH96"/>
    <mergeCell ref="R96:X96"/>
    <mergeCell ref="Y99:AE99"/>
    <mergeCell ref="R100:X100"/>
    <mergeCell ref="Y100:AE100"/>
    <mergeCell ref="R101:X101"/>
    <mergeCell ref="Y101:AE101"/>
    <mergeCell ref="R108:X108"/>
    <mergeCell ref="B53:D53"/>
    <mergeCell ref="B54:D54"/>
    <mergeCell ref="B55:D55"/>
    <mergeCell ref="B56:D56"/>
    <mergeCell ref="B51:D51"/>
    <mergeCell ref="B45:D45"/>
    <mergeCell ref="B46:D46"/>
    <mergeCell ref="B52:D52"/>
    <mergeCell ref="B47:D47"/>
    <mergeCell ref="B48:D48"/>
    <mergeCell ref="B49:D49"/>
    <mergeCell ref="B50:D50"/>
    <mergeCell ref="K87:Q87"/>
    <mergeCell ref="K88:Q88"/>
    <mergeCell ref="AG146:AX146"/>
    <mergeCell ref="AZ144:BO145"/>
    <mergeCell ref="AY146:BP146"/>
    <mergeCell ref="AF97:AM97"/>
    <mergeCell ref="AF98:AM98"/>
    <mergeCell ref="AF99:AM99"/>
    <mergeCell ref="K99:Q99"/>
    <mergeCell ref="R99:X99"/>
    <mergeCell ref="AF115:AM115"/>
    <mergeCell ref="AF116:AM116"/>
    <mergeCell ref="R87:X87"/>
    <mergeCell ref="R88:X88"/>
    <mergeCell ref="AF111:AM111"/>
    <mergeCell ref="AF112:AM112"/>
    <mergeCell ref="R92:X92"/>
    <mergeCell ref="AF88:AM88"/>
    <mergeCell ref="Y87:AE87"/>
    <mergeCell ref="Y88:AE88"/>
    <mergeCell ref="B103:D103"/>
    <mergeCell ref="B104:D104"/>
    <mergeCell ref="B105:D105"/>
    <mergeCell ref="B106:D106"/>
    <mergeCell ref="B99:D99"/>
    <mergeCell ref="B100:D100"/>
    <mergeCell ref="B101:D101"/>
    <mergeCell ref="B102:D102"/>
    <mergeCell ref="B61:D61"/>
    <mergeCell ref="B62:D62"/>
    <mergeCell ref="B67:D67"/>
    <mergeCell ref="B63:D63"/>
    <mergeCell ref="B64:D64"/>
    <mergeCell ref="B65:D65"/>
    <mergeCell ref="B66:D66"/>
    <mergeCell ref="B57:D57"/>
    <mergeCell ref="B58:D58"/>
    <mergeCell ref="B59:D59"/>
    <mergeCell ref="B60:D60"/>
    <mergeCell ref="B81:K81"/>
    <mergeCell ref="K96:Q96"/>
    <mergeCell ref="E97:J97"/>
    <mergeCell ref="E98:J98"/>
    <mergeCell ref="E99:J99"/>
    <mergeCell ref="E100:J100"/>
    <mergeCell ref="E101:J101"/>
    <mergeCell ref="E102:J102"/>
    <mergeCell ref="E103:J103"/>
    <mergeCell ref="E104:J104"/>
    <mergeCell ref="K100:Q100"/>
    <mergeCell ref="K101:Q101"/>
    <mergeCell ref="E67:AB67"/>
    <mergeCell ref="B135:D135"/>
    <mergeCell ref="B136:D136"/>
    <mergeCell ref="B137:D137"/>
    <mergeCell ref="B138:D138"/>
    <mergeCell ref="B131:D131"/>
    <mergeCell ref="B132:D132"/>
    <mergeCell ref="B133:D133"/>
    <mergeCell ref="B134:D134"/>
    <mergeCell ref="B123:D123"/>
    <mergeCell ref="B124:D124"/>
    <mergeCell ref="B125:D125"/>
    <mergeCell ref="B126:D126"/>
    <mergeCell ref="B119:D119"/>
    <mergeCell ref="B120:D120"/>
    <mergeCell ref="B121:D121"/>
    <mergeCell ref="B122:D122"/>
    <mergeCell ref="B115:D115"/>
    <mergeCell ref="B116:D116"/>
    <mergeCell ref="B117:D117"/>
    <mergeCell ref="B118:D118"/>
    <mergeCell ref="B111:D111"/>
    <mergeCell ref="B112:D112"/>
    <mergeCell ref="B113:D113"/>
    <mergeCell ref="B114:D114"/>
    <mergeCell ref="E114:J114"/>
    <mergeCell ref="E115:J115"/>
    <mergeCell ref="E116:J116"/>
    <mergeCell ref="E109:J109"/>
    <mergeCell ref="E110:J110"/>
    <mergeCell ref="E111:J111"/>
    <mergeCell ref="E112:J112"/>
    <mergeCell ref="E105:J105"/>
    <mergeCell ref="E106:J106"/>
    <mergeCell ref="E107:J107"/>
    <mergeCell ref="E108:J108"/>
    <mergeCell ref="B139:D139"/>
    <mergeCell ref="B140:D140"/>
    <mergeCell ref="B127:D127"/>
    <mergeCell ref="B128:D128"/>
    <mergeCell ref="B129:D129"/>
    <mergeCell ref="B130:D130"/>
    <mergeCell ref="B107:D107"/>
    <mergeCell ref="B108:D108"/>
    <mergeCell ref="B109:D109"/>
    <mergeCell ref="B110:D110"/>
    <mergeCell ref="E137:J137"/>
    <mergeCell ref="E138:J138"/>
    <mergeCell ref="E139:J139"/>
    <mergeCell ref="E140:J140"/>
    <mergeCell ref="E133:J133"/>
    <mergeCell ref="E134:J134"/>
    <mergeCell ref="E135:J135"/>
    <mergeCell ref="E136:J136"/>
    <mergeCell ref="E129:J129"/>
    <mergeCell ref="E130:J130"/>
    <mergeCell ref="E131:J131"/>
    <mergeCell ref="E132:J132"/>
    <mergeCell ref="E125:J125"/>
    <mergeCell ref="E126:J126"/>
    <mergeCell ref="E127:J127"/>
    <mergeCell ref="E128:J128"/>
    <mergeCell ref="E121:J121"/>
    <mergeCell ref="E122:J122"/>
    <mergeCell ref="E123:J123"/>
    <mergeCell ref="E124:J124"/>
    <mergeCell ref="E117:J117"/>
    <mergeCell ref="E118:J118"/>
    <mergeCell ref="E119:J119"/>
    <mergeCell ref="E120:J120"/>
    <mergeCell ref="E113:J113"/>
    <mergeCell ref="K106:Q106"/>
    <mergeCell ref="R106:X106"/>
    <mergeCell ref="Y106:AE106"/>
    <mergeCell ref="K107:Q107"/>
    <mergeCell ref="R107:X107"/>
    <mergeCell ref="Y107:AE107"/>
    <mergeCell ref="K104:Q104"/>
    <mergeCell ref="R104:X104"/>
    <mergeCell ref="Y104:AE104"/>
    <mergeCell ref="K105:Q105"/>
    <mergeCell ref="R105:X105"/>
    <mergeCell ref="Y105:AE105"/>
    <mergeCell ref="K102:Q102"/>
    <mergeCell ref="R102:X102"/>
    <mergeCell ref="Y102:AE102"/>
    <mergeCell ref="K103:Q103"/>
    <mergeCell ref="R103:X103"/>
    <mergeCell ref="Y103:AE103"/>
    <mergeCell ref="K112:Q112"/>
    <mergeCell ref="R112:X112"/>
    <mergeCell ref="Y112:AE112"/>
    <mergeCell ref="K113:Q113"/>
    <mergeCell ref="R113:X113"/>
    <mergeCell ref="Y113:AE113"/>
    <mergeCell ref="K110:Q110"/>
    <mergeCell ref="R110:X110"/>
    <mergeCell ref="Y110:AE110"/>
    <mergeCell ref="K111:Q111"/>
    <mergeCell ref="R111:X111"/>
    <mergeCell ref="Y111:AE111"/>
    <mergeCell ref="K108:Q108"/>
    <mergeCell ref="Y108:AE108"/>
    <mergeCell ref="K109:Q109"/>
    <mergeCell ref="R109:X109"/>
    <mergeCell ref="Y109:AE109"/>
    <mergeCell ref="K118:Q118"/>
    <mergeCell ref="R118:X118"/>
    <mergeCell ref="Y118:AE118"/>
    <mergeCell ref="K119:Q119"/>
    <mergeCell ref="R119:X119"/>
    <mergeCell ref="Y119:AE119"/>
    <mergeCell ref="K116:Q116"/>
    <mergeCell ref="R116:X116"/>
    <mergeCell ref="Y116:AE116"/>
    <mergeCell ref="K117:Q117"/>
    <mergeCell ref="R117:X117"/>
    <mergeCell ref="Y117:AE117"/>
    <mergeCell ref="K114:Q114"/>
    <mergeCell ref="R114:X114"/>
    <mergeCell ref="Y114:AE114"/>
    <mergeCell ref="K115:Q115"/>
    <mergeCell ref="R115:X115"/>
    <mergeCell ref="Y115:AE115"/>
    <mergeCell ref="K124:Q124"/>
    <mergeCell ref="R124:X124"/>
    <mergeCell ref="Y124:AE124"/>
    <mergeCell ref="K125:Q125"/>
    <mergeCell ref="R125:X125"/>
    <mergeCell ref="Y125:AE125"/>
    <mergeCell ref="K122:Q122"/>
    <mergeCell ref="R122:X122"/>
    <mergeCell ref="Y122:AE122"/>
    <mergeCell ref="K123:Q123"/>
    <mergeCell ref="R123:X123"/>
    <mergeCell ref="Y123:AE123"/>
    <mergeCell ref="K120:Q120"/>
    <mergeCell ref="R120:X120"/>
    <mergeCell ref="Y120:AE120"/>
    <mergeCell ref="K121:Q121"/>
    <mergeCell ref="R121:X121"/>
    <mergeCell ref="Y121:AE121"/>
    <mergeCell ref="K130:Q130"/>
    <mergeCell ref="R130:X130"/>
    <mergeCell ref="Y130:AE130"/>
    <mergeCell ref="K131:Q131"/>
    <mergeCell ref="R131:X131"/>
    <mergeCell ref="Y131:AE131"/>
    <mergeCell ref="K128:Q128"/>
    <mergeCell ref="R128:X128"/>
    <mergeCell ref="Y128:AE128"/>
    <mergeCell ref="K129:Q129"/>
    <mergeCell ref="R129:X129"/>
    <mergeCell ref="Y129:AE129"/>
    <mergeCell ref="K126:Q126"/>
    <mergeCell ref="R126:X126"/>
    <mergeCell ref="Y126:AE126"/>
    <mergeCell ref="K127:Q127"/>
    <mergeCell ref="R127:X127"/>
    <mergeCell ref="Y127:AE127"/>
    <mergeCell ref="K139:Q139"/>
    <mergeCell ref="R139:X139"/>
    <mergeCell ref="Y139:AE139"/>
    <mergeCell ref="K135:Q135"/>
    <mergeCell ref="R135:X135"/>
    <mergeCell ref="R134:X134"/>
    <mergeCell ref="Y134:AE134"/>
    <mergeCell ref="K140:Q140"/>
    <mergeCell ref="R140:X140"/>
    <mergeCell ref="Y140:AE140"/>
    <mergeCell ref="K137:Q137"/>
    <mergeCell ref="R137:X137"/>
    <mergeCell ref="Y137:AE137"/>
    <mergeCell ref="K138:Q138"/>
    <mergeCell ref="R138:X138"/>
    <mergeCell ref="K132:Q132"/>
    <mergeCell ref="R132:X132"/>
    <mergeCell ref="Y132:AE132"/>
    <mergeCell ref="K136:Q136"/>
    <mergeCell ref="R136:X136"/>
    <mergeCell ref="Y136:AE136"/>
    <mergeCell ref="K133:Q133"/>
    <mergeCell ref="R133:X133"/>
    <mergeCell ref="Y133:AE133"/>
    <mergeCell ref="K134:Q134"/>
    <mergeCell ref="AF137:AM137"/>
    <mergeCell ref="AF129:AM129"/>
    <mergeCell ref="AF130:AM130"/>
    <mergeCell ref="AF131:AM131"/>
    <mergeCell ref="AF132:AM132"/>
    <mergeCell ref="AN114:AT114"/>
    <mergeCell ref="AF138:AM138"/>
    <mergeCell ref="AF139:AM139"/>
    <mergeCell ref="AF140:AM140"/>
    <mergeCell ref="AF133:AM133"/>
    <mergeCell ref="AF134:AM134"/>
    <mergeCell ref="AF135:AM135"/>
    <mergeCell ref="AF136:AM136"/>
    <mergeCell ref="Y135:AE135"/>
    <mergeCell ref="AF125:AM125"/>
    <mergeCell ref="AF126:AM126"/>
    <mergeCell ref="AF127:AM127"/>
    <mergeCell ref="AF128:AM128"/>
    <mergeCell ref="AF121:AM121"/>
    <mergeCell ref="AF122:AM122"/>
    <mergeCell ref="AF123:AM123"/>
    <mergeCell ref="AF124:AM124"/>
    <mergeCell ref="Y138:AE138"/>
    <mergeCell ref="AF117:AM117"/>
    <mergeCell ref="AF118:AM118"/>
    <mergeCell ref="AF119:AM119"/>
    <mergeCell ref="AF120:AM120"/>
    <mergeCell ref="AN140:AT140"/>
    <mergeCell ref="AN129:AT129"/>
    <mergeCell ref="AN103:AT103"/>
    <mergeCell ref="AN104:AT104"/>
    <mergeCell ref="AN107:AT107"/>
    <mergeCell ref="AN123:AT123"/>
    <mergeCell ref="AU120:BA120"/>
    <mergeCell ref="AU121:BA121"/>
    <mergeCell ref="AN122:AT122"/>
    <mergeCell ref="AU122:BA122"/>
    <mergeCell ref="AN121:AT121"/>
    <mergeCell ref="AU117:BA117"/>
    <mergeCell ref="AN118:AT118"/>
    <mergeCell ref="AU118:BA118"/>
    <mergeCell ref="AN119:AT119"/>
    <mergeCell ref="AU119:BA119"/>
    <mergeCell ref="AU114:BA114"/>
    <mergeCell ref="AN115:AT115"/>
    <mergeCell ref="AU115:BA115"/>
    <mergeCell ref="AU116:BA116"/>
    <mergeCell ref="AN116:AT116"/>
    <mergeCell ref="AU111:BA111"/>
    <mergeCell ref="AN112:AT112"/>
    <mergeCell ref="AU112:BA112"/>
    <mergeCell ref="AU113:BA113"/>
    <mergeCell ref="AN113:AT113"/>
    <mergeCell ref="AN111:AT111"/>
    <mergeCell ref="AN117:AT117"/>
    <mergeCell ref="AN120:AT120"/>
    <mergeCell ref="AU140:BA140"/>
    <mergeCell ref="AN137:AT137"/>
    <mergeCell ref="AU137:BA137"/>
    <mergeCell ref="AN138:AT138"/>
    <mergeCell ref="AU138:BA138"/>
    <mergeCell ref="AN135:AT135"/>
    <mergeCell ref="AU135:BA135"/>
    <mergeCell ref="AN136:AT136"/>
    <mergeCell ref="AU136:BA136"/>
    <mergeCell ref="AN133:AT133"/>
    <mergeCell ref="AU133:BA133"/>
    <mergeCell ref="AN134:AT134"/>
    <mergeCell ref="AU134:BA134"/>
    <mergeCell ref="AN131:AT131"/>
    <mergeCell ref="AU131:BA131"/>
    <mergeCell ref="AN132:AT132"/>
    <mergeCell ref="AU132:BA132"/>
    <mergeCell ref="AN139:AT139"/>
    <mergeCell ref="AU139:BA139"/>
    <mergeCell ref="AU129:BA129"/>
    <mergeCell ref="AN130:AT130"/>
    <mergeCell ref="AU130:BA130"/>
    <mergeCell ref="AN127:AT127"/>
    <mergeCell ref="AU127:BA127"/>
    <mergeCell ref="AN128:AT128"/>
    <mergeCell ref="AU128:BA128"/>
    <mergeCell ref="AN125:AT125"/>
    <mergeCell ref="AU125:BA125"/>
    <mergeCell ref="AN126:AT126"/>
    <mergeCell ref="AU126:BA126"/>
    <mergeCell ref="AU123:BA123"/>
    <mergeCell ref="AN124:AT124"/>
    <mergeCell ref="AU124:BA124"/>
    <mergeCell ref="BB120:BH120"/>
    <mergeCell ref="BB113:BH113"/>
    <mergeCell ref="BB114:BH114"/>
    <mergeCell ref="BB115:BH115"/>
    <mergeCell ref="BB116:BH116"/>
    <mergeCell ref="BB117:BH117"/>
    <mergeCell ref="BB118:BH118"/>
    <mergeCell ref="BB119:BH119"/>
    <mergeCell ref="BB109:BH109"/>
    <mergeCell ref="BB110:BH110"/>
    <mergeCell ref="BB111:BH111"/>
    <mergeCell ref="BB112:BH112"/>
    <mergeCell ref="BB105:BH105"/>
    <mergeCell ref="BB106:BH106"/>
    <mergeCell ref="BB107:BH107"/>
    <mergeCell ref="BB108:BH108"/>
    <mergeCell ref="BB102:BH102"/>
    <mergeCell ref="BB103:BH103"/>
    <mergeCell ref="BB104:BH104"/>
    <mergeCell ref="BB97:BH97"/>
    <mergeCell ref="BB98:BH98"/>
    <mergeCell ref="BB99:BH99"/>
    <mergeCell ref="BB100:BH100"/>
    <mergeCell ref="BI108:BP108"/>
    <mergeCell ref="BI101:BP101"/>
    <mergeCell ref="BI102:BP102"/>
    <mergeCell ref="BI103:BP103"/>
    <mergeCell ref="BI104:BP104"/>
    <mergeCell ref="BI97:BP97"/>
    <mergeCell ref="BI98:BP98"/>
    <mergeCell ref="BI99:BP99"/>
    <mergeCell ref="BI100:BP100"/>
    <mergeCell ref="BB137:BH137"/>
    <mergeCell ref="BB138:BH138"/>
    <mergeCell ref="BB129:BH129"/>
    <mergeCell ref="BB130:BH130"/>
    <mergeCell ref="BB131:BH131"/>
    <mergeCell ref="BB132:BH132"/>
    <mergeCell ref="BB139:BH139"/>
    <mergeCell ref="BB140:BH140"/>
    <mergeCell ref="BB133:BH133"/>
    <mergeCell ref="BB134:BH134"/>
    <mergeCell ref="BB135:BH135"/>
    <mergeCell ref="BB136:BH136"/>
    <mergeCell ref="BB125:BH125"/>
    <mergeCell ref="BB126:BH126"/>
    <mergeCell ref="BB127:BH127"/>
    <mergeCell ref="BB128:BH128"/>
    <mergeCell ref="BB121:BH121"/>
    <mergeCell ref="BB122:BH122"/>
    <mergeCell ref="BB123:BH123"/>
    <mergeCell ref="BB124:BH124"/>
    <mergeCell ref="BI138:BP138"/>
    <mergeCell ref="BI139:BP139"/>
    <mergeCell ref="BI140:BP140"/>
    <mergeCell ref="BI133:BP133"/>
    <mergeCell ref="BI134:BP134"/>
    <mergeCell ref="BI135:BP135"/>
    <mergeCell ref="BI136:BP136"/>
    <mergeCell ref="BI129:BP129"/>
    <mergeCell ref="BI130:BP130"/>
    <mergeCell ref="BI131:BP131"/>
    <mergeCell ref="BI132:BP132"/>
    <mergeCell ref="BI125:BP125"/>
    <mergeCell ref="BI126:BP126"/>
    <mergeCell ref="BI127:BP127"/>
    <mergeCell ref="BI128:BP128"/>
    <mergeCell ref="BI121:BP121"/>
    <mergeCell ref="BI122:BP122"/>
    <mergeCell ref="BI123:BP123"/>
    <mergeCell ref="BI124:BP124"/>
    <mergeCell ref="E51:AB51"/>
    <mergeCell ref="E52:AB52"/>
    <mergeCell ref="E53:AB53"/>
    <mergeCell ref="E54:AB54"/>
    <mergeCell ref="AC48:AD48"/>
    <mergeCell ref="E47:AB47"/>
    <mergeCell ref="E48:AB48"/>
    <mergeCell ref="E49:AB49"/>
    <mergeCell ref="E50:AB50"/>
    <mergeCell ref="E44:AB44"/>
    <mergeCell ref="E45:AB45"/>
    <mergeCell ref="E46:AB46"/>
    <mergeCell ref="E39:AB39"/>
    <mergeCell ref="E40:AB40"/>
    <mergeCell ref="E41:AB41"/>
    <mergeCell ref="E42:AB42"/>
    <mergeCell ref="BI137:BP137"/>
    <mergeCell ref="BI117:BP117"/>
    <mergeCell ref="BI118:BP118"/>
    <mergeCell ref="BI119:BP119"/>
    <mergeCell ref="BI120:BP120"/>
    <mergeCell ref="BI113:BP113"/>
    <mergeCell ref="BI114:BP114"/>
    <mergeCell ref="BI115:BP115"/>
    <mergeCell ref="BI116:BP116"/>
    <mergeCell ref="BI109:BP109"/>
    <mergeCell ref="BI110:BP110"/>
    <mergeCell ref="BI111:BP111"/>
    <mergeCell ref="BI112:BP112"/>
    <mergeCell ref="BI105:BP105"/>
    <mergeCell ref="BI106:BP106"/>
    <mergeCell ref="BI107:BP107"/>
    <mergeCell ref="E55:AB55"/>
    <mergeCell ref="E56:AB56"/>
    <mergeCell ref="E57:AB57"/>
    <mergeCell ref="E58:AB58"/>
    <mergeCell ref="AE55:AJ55"/>
    <mergeCell ref="AE56:AJ56"/>
    <mergeCell ref="AE57:AJ57"/>
    <mergeCell ref="AE58:AJ58"/>
    <mergeCell ref="AC56:AD56"/>
    <mergeCell ref="AC57:AD57"/>
    <mergeCell ref="E65:AB65"/>
    <mergeCell ref="E66:AB66"/>
    <mergeCell ref="E59:AB59"/>
    <mergeCell ref="E60:AB60"/>
    <mergeCell ref="E61:AB61"/>
    <mergeCell ref="E62:AB62"/>
    <mergeCell ref="E63:AB63"/>
    <mergeCell ref="E64:AB64"/>
    <mergeCell ref="AC49:AD49"/>
    <mergeCell ref="AC54:AD54"/>
    <mergeCell ref="AC55:AD55"/>
    <mergeCell ref="AC50:AD50"/>
    <mergeCell ref="AC51:AD51"/>
    <mergeCell ref="AC52:AD52"/>
    <mergeCell ref="AC53:AD53"/>
    <mergeCell ref="AE59:AJ59"/>
    <mergeCell ref="AE60:AJ60"/>
    <mergeCell ref="AE61:AJ61"/>
    <mergeCell ref="AE62:AJ62"/>
    <mergeCell ref="AE67:AJ67"/>
    <mergeCell ref="AC31:AD31"/>
    <mergeCell ref="AC32:AD32"/>
    <mergeCell ref="AC33:AD33"/>
    <mergeCell ref="AC34:AD34"/>
    <mergeCell ref="AC35:AD35"/>
    <mergeCell ref="AE31:AJ31"/>
    <mergeCell ref="AE32:AJ32"/>
    <mergeCell ref="AE33:AJ33"/>
    <mergeCell ref="AE34:AJ34"/>
    <mergeCell ref="AE35:AJ35"/>
    <mergeCell ref="AE63:AJ63"/>
    <mergeCell ref="AE64:AJ64"/>
    <mergeCell ref="AE65:AJ65"/>
    <mergeCell ref="AE66:AJ66"/>
    <mergeCell ref="AK39:AR39"/>
    <mergeCell ref="AS39:AZ39"/>
    <mergeCell ref="AK40:AR40"/>
    <mergeCell ref="AS40:AZ40"/>
    <mergeCell ref="AK37:AR37"/>
    <mergeCell ref="AS37:AZ37"/>
    <mergeCell ref="AK38:AR38"/>
    <mergeCell ref="AS38:AZ38"/>
    <mergeCell ref="AK35:AR35"/>
    <mergeCell ref="AS35:AZ35"/>
    <mergeCell ref="AK36:AR36"/>
    <mergeCell ref="AS36:AZ36"/>
    <mergeCell ref="AC66:AD66"/>
    <mergeCell ref="AC67:AD67"/>
    <mergeCell ref="AK31:AR31"/>
    <mergeCell ref="AS31:AZ31"/>
    <mergeCell ref="AK32:AR32"/>
    <mergeCell ref="AS32:AZ32"/>
    <mergeCell ref="AK33:AR33"/>
    <mergeCell ref="AS33:AZ33"/>
    <mergeCell ref="AK34:AR34"/>
    <mergeCell ref="AS34:AZ34"/>
    <mergeCell ref="AC62:AD62"/>
    <mergeCell ref="AC63:AD63"/>
    <mergeCell ref="AC64:AD64"/>
    <mergeCell ref="AC65:AD65"/>
    <mergeCell ref="AC58:AD58"/>
    <mergeCell ref="AC59:AD59"/>
    <mergeCell ref="AC60:AD60"/>
    <mergeCell ref="AC61:AD61"/>
    <mergeCell ref="AC46:AD46"/>
    <mergeCell ref="AC47:AD47"/>
    <mergeCell ref="AK49:AR49"/>
    <mergeCell ref="AS49:AZ49"/>
    <mergeCell ref="AK50:AR50"/>
    <mergeCell ref="AS50:AZ50"/>
    <mergeCell ref="AK47:AR47"/>
    <mergeCell ref="AS47:AZ47"/>
    <mergeCell ref="AK48:AR48"/>
    <mergeCell ref="AS48:AZ48"/>
    <mergeCell ref="AK45:AR45"/>
    <mergeCell ref="AS45:AZ45"/>
    <mergeCell ref="AK46:AR46"/>
    <mergeCell ref="AS46:AZ46"/>
    <mergeCell ref="AK43:AR43"/>
    <mergeCell ref="AS43:AZ43"/>
    <mergeCell ref="AK44:AR44"/>
    <mergeCell ref="AS44:AZ44"/>
    <mergeCell ref="AK41:AR41"/>
    <mergeCell ref="AS41:AZ41"/>
    <mergeCell ref="AK42:AR42"/>
    <mergeCell ref="AS42:AZ42"/>
    <mergeCell ref="AK60:AR60"/>
    <mergeCell ref="AS60:AZ60"/>
    <mergeCell ref="AK57:AR57"/>
    <mergeCell ref="AS57:AZ57"/>
    <mergeCell ref="AK58:AR58"/>
    <mergeCell ref="AS58:AZ58"/>
    <mergeCell ref="AK55:AR55"/>
    <mergeCell ref="AS55:AZ55"/>
    <mergeCell ref="AK56:AR56"/>
    <mergeCell ref="AS56:AZ56"/>
    <mergeCell ref="AK53:AR53"/>
    <mergeCell ref="AS53:AZ53"/>
    <mergeCell ref="AK54:AR54"/>
    <mergeCell ref="AS54:AZ54"/>
    <mergeCell ref="AK51:AR51"/>
    <mergeCell ref="AS51:AZ51"/>
    <mergeCell ref="AK52:AR52"/>
    <mergeCell ref="AS52:AZ52"/>
    <mergeCell ref="BA51:BH51"/>
    <mergeCell ref="BA52:BH52"/>
    <mergeCell ref="BA48:BH48"/>
    <mergeCell ref="BA41:BH41"/>
    <mergeCell ref="BA42:BH42"/>
    <mergeCell ref="BA43:BH43"/>
    <mergeCell ref="BA44:BH44"/>
    <mergeCell ref="BA53:BH53"/>
    <mergeCell ref="AK67:AR67"/>
    <mergeCell ref="AS67:AZ67"/>
    <mergeCell ref="BA31:BH31"/>
    <mergeCell ref="BA32:BH32"/>
    <mergeCell ref="BA33:BH33"/>
    <mergeCell ref="BA34:BH34"/>
    <mergeCell ref="BA35:BH35"/>
    <mergeCell ref="BA36:BH36"/>
    <mergeCell ref="BA37:BH37"/>
    <mergeCell ref="BA38:BH38"/>
    <mergeCell ref="AK65:AR65"/>
    <mergeCell ref="AS65:AZ65"/>
    <mergeCell ref="AK66:AR66"/>
    <mergeCell ref="AS66:AZ66"/>
    <mergeCell ref="AK63:AR63"/>
    <mergeCell ref="AS63:AZ63"/>
    <mergeCell ref="AK64:AR64"/>
    <mergeCell ref="AS64:AZ64"/>
    <mergeCell ref="AK61:AR61"/>
    <mergeCell ref="AS61:AZ61"/>
    <mergeCell ref="AK62:AR62"/>
    <mergeCell ref="AS62:AZ62"/>
    <mergeCell ref="AK59:AR59"/>
    <mergeCell ref="AS59:AZ59"/>
    <mergeCell ref="BI43:BP43"/>
    <mergeCell ref="BI44:BP44"/>
    <mergeCell ref="BI45:BP45"/>
    <mergeCell ref="BI46:BP46"/>
    <mergeCell ref="BI38:BP38"/>
    <mergeCell ref="BI39:BP39"/>
    <mergeCell ref="BI41:BP41"/>
    <mergeCell ref="BI42:BP42"/>
    <mergeCell ref="BI40:BP40"/>
    <mergeCell ref="BA65:BH65"/>
    <mergeCell ref="BA66:BH66"/>
    <mergeCell ref="BA67:BH67"/>
    <mergeCell ref="BI31:BP31"/>
    <mergeCell ref="BI32:BP32"/>
    <mergeCell ref="BI33:BP33"/>
    <mergeCell ref="BI34:BP34"/>
    <mergeCell ref="BI35:BP35"/>
    <mergeCell ref="BI36:BP36"/>
    <mergeCell ref="BI37:BP37"/>
    <mergeCell ref="BA61:BH61"/>
    <mergeCell ref="BA62:BH62"/>
    <mergeCell ref="BA63:BH63"/>
    <mergeCell ref="BA64:BH64"/>
    <mergeCell ref="BA57:BH57"/>
    <mergeCell ref="BA58:BH58"/>
    <mergeCell ref="BA59:BH59"/>
    <mergeCell ref="BA60:BH60"/>
    <mergeCell ref="BA54:BH54"/>
    <mergeCell ref="BA55:BH55"/>
    <mergeCell ref="BA56:BH56"/>
    <mergeCell ref="BA49:BH49"/>
    <mergeCell ref="BA50:BH50"/>
    <mergeCell ref="BI54:BP54"/>
    <mergeCell ref="BI55:BP55"/>
    <mergeCell ref="BI56:BP56"/>
    <mergeCell ref="BI60:BP60"/>
    <mergeCell ref="BI65:BP65"/>
    <mergeCell ref="BI67:BP67"/>
    <mergeCell ref="BI61:BP61"/>
    <mergeCell ref="BI62:BP62"/>
    <mergeCell ref="BI63:BP63"/>
    <mergeCell ref="BI64:BP64"/>
    <mergeCell ref="BI57:BP57"/>
    <mergeCell ref="BI58:BP58"/>
    <mergeCell ref="BI59:BP59"/>
    <mergeCell ref="BI66:BP66"/>
    <mergeCell ref="BI47:BP47"/>
    <mergeCell ref="BI48:BP48"/>
    <mergeCell ref="BI49:BP49"/>
    <mergeCell ref="BI50:BP50"/>
    <mergeCell ref="BI51:BP51"/>
    <mergeCell ref="BI52:BP52"/>
    <mergeCell ref="BI53:BP53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6"/>
  <sheetViews>
    <sheetView showGridLines="0" showZeros="0" topLeftCell="A64" zoomScale="60" zoomScaleNormal="60" workbookViewId="0">
      <selection activeCell="AN103" sqref="AN103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/>
      <c r="BF7" s="555"/>
      <c r="BG7" s="555"/>
      <c r="BH7" s="555"/>
      <c r="BI7" s="555"/>
      <c r="BJ7" s="41" t="s">
        <v>31</v>
      </c>
      <c r="BK7" s="554"/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Global'!BL13</f>
        <v>0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 t="e">
        <f>AK13+Mês07!BA13</f>
        <v>#REF!</v>
      </c>
      <c r="BB13" s="428"/>
      <c r="BC13" s="428"/>
      <c r="BD13" s="428"/>
      <c r="BE13" s="428"/>
      <c r="BF13" s="428"/>
      <c r="BG13" s="428"/>
      <c r="BH13" s="428"/>
      <c r="BI13" s="427">
        <f>AS13+Mês07!BI13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>
        <f>'Cronograma Global'!BL14</f>
        <v>0</v>
      </c>
      <c r="AL14" s="427"/>
      <c r="AM14" s="427"/>
      <c r="AN14" s="427"/>
      <c r="AO14" s="427"/>
      <c r="AP14" s="427"/>
      <c r="AQ14" s="427"/>
      <c r="AR14" s="427"/>
      <c r="AS14" s="423"/>
      <c r="AT14" s="596"/>
      <c r="AU14" s="596"/>
      <c r="AV14" s="596"/>
      <c r="AW14" s="596"/>
      <c r="AX14" s="596"/>
      <c r="AY14" s="596"/>
      <c r="AZ14" s="596"/>
      <c r="BA14" s="427" t="e">
        <f>AK14+Mês07!BA14</f>
        <v>#REF!</v>
      </c>
      <c r="BB14" s="428"/>
      <c r="BC14" s="428"/>
      <c r="BD14" s="428"/>
      <c r="BE14" s="428"/>
      <c r="BF14" s="428"/>
      <c r="BG14" s="428"/>
      <c r="BH14" s="428"/>
      <c r="BI14" s="427">
        <f>AS14+Mês07!BI14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>
        <f>'Cronograma Global'!BL15</f>
        <v>0</v>
      </c>
      <c r="AL15" s="427"/>
      <c r="AM15" s="427"/>
      <c r="AN15" s="427"/>
      <c r="AO15" s="427"/>
      <c r="AP15" s="427"/>
      <c r="AQ15" s="427"/>
      <c r="AR15" s="427"/>
      <c r="AS15" s="423"/>
      <c r="AT15" s="423"/>
      <c r="AU15" s="423"/>
      <c r="AV15" s="423"/>
      <c r="AW15" s="423"/>
      <c r="AX15" s="423"/>
      <c r="AY15" s="423"/>
      <c r="AZ15" s="423"/>
      <c r="BA15" s="427" t="e">
        <f>AK15+Mês07!BA15</f>
        <v>#REF!</v>
      </c>
      <c r="BB15" s="428"/>
      <c r="BC15" s="428"/>
      <c r="BD15" s="428"/>
      <c r="BE15" s="428"/>
      <c r="BF15" s="428"/>
      <c r="BG15" s="428"/>
      <c r="BH15" s="428"/>
      <c r="BI15" s="427">
        <f>AS15+Mês07!BI15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>
        <f>'Cronograma Global'!BL16</f>
        <v>0</v>
      </c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3"/>
      <c r="AX16" s="423"/>
      <c r="AY16" s="423"/>
      <c r="AZ16" s="423"/>
      <c r="BA16" s="427" t="e">
        <f>AK16+Mês07!BA16</f>
        <v>#REF!</v>
      </c>
      <c r="BB16" s="428"/>
      <c r="BC16" s="428"/>
      <c r="BD16" s="428"/>
      <c r="BE16" s="428"/>
      <c r="BF16" s="428"/>
      <c r="BG16" s="428"/>
      <c r="BH16" s="428"/>
      <c r="BI16" s="427">
        <f>AS16+Mês07!BI16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>
        <f>'Cronograma Global'!BL17</f>
        <v>0</v>
      </c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3"/>
      <c r="AX17" s="423"/>
      <c r="AY17" s="423"/>
      <c r="AZ17" s="423"/>
      <c r="BA17" s="427" t="e">
        <f>AK17+Mês07!BA17</f>
        <v>#REF!</v>
      </c>
      <c r="BB17" s="428"/>
      <c r="BC17" s="428"/>
      <c r="BD17" s="428"/>
      <c r="BE17" s="428"/>
      <c r="BF17" s="428"/>
      <c r="BG17" s="428"/>
      <c r="BH17" s="428"/>
      <c r="BI17" s="427">
        <f>AS17+Mês07!BI17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27">
        <f>'Cronograma Global'!BL18</f>
        <v>0</v>
      </c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3"/>
      <c r="AX18" s="423"/>
      <c r="AY18" s="423"/>
      <c r="AZ18" s="423"/>
      <c r="BA18" s="427" t="e">
        <f>AK18+Mês07!BA18</f>
        <v>#REF!</v>
      </c>
      <c r="BB18" s="428"/>
      <c r="BC18" s="428"/>
      <c r="BD18" s="428"/>
      <c r="BE18" s="428"/>
      <c r="BF18" s="428"/>
      <c r="BG18" s="428"/>
      <c r="BH18" s="428"/>
      <c r="BI18" s="427">
        <f>AS18+Mês07!BI18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27">
        <f>'Cronograma Global'!BL19</f>
        <v>0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 t="e">
        <f>AK19+Mês07!BA19</f>
        <v>#REF!</v>
      </c>
      <c r="BB19" s="428"/>
      <c r="BC19" s="428"/>
      <c r="BD19" s="428"/>
      <c r="BE19" s="428"/>
      <c r="BF19" s="428"/>
      <c r="BG19" s="428"/>
      <c r="BH19" s="428"/>
      <c r="BI19" s="427">
        <f>AS19+Mês07!BI19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27">
        <f>'Cronograma Global'!BL20</f>
        <v>0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 t="e">
        <f>AK20+Mês07!BA20</f>
        <v>#REF!</v>
      </c>
      <c r="BB20" s="428"/>
      <c r="BC20" s="428"/>
      <c r="BD20" s="428"/>
      <c r="BE20" s="428"/>
      <c r="BF20" s="428"/>
      <c r="BG20" s="428"/>
      <c r="BH20" s="428"/>
      <c r="BI20" s="427">
        <f>AS20+Mês07!BI20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27">
        <f>'Cronograma Global'!BL21</f>
        <v>0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 t="e">
        <f>AK21+Mês07!BA21</f>
        <v>#REF!</v>
      </c>
      <c r="BB21" s="428"/>
      <c r="BC21" s="428"/>
      <c r="BD21" s="428"/>
      <c r="BE21" s="428"/>
      <c r="BF21" s="428"/>
      <c r="BG21" s="428"/>
      <c r="BH21" s="428"/>
      <c r="BI21" s="427">
        <f>AS21+Mês07!BI21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27">
        <f>'Cronograma Global'!BL23</f>
        <v>0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 t="e">
        <f>AK22+Mês07!BA22</f>
        <v>#REF!</v>
      </c>
      <c r="BB22" s="428"/>
      <c r="BC22" s="428"/>
      <c r="BD22" s="428"/>
      <c r="BE22" s="428"/>
      <c r="BF22" s="428"/>
      <c r="BG22" s="428"/>
      <c r="BH22" s="428"/>
      <c r="BI22" s="427">
        <f>AS22+Mês07!BI22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27">
        <f>'Cronograma Global'!BL25</f>
        <v>0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 t="e">
        <f>AK23+Mês07!BA23</f>
        <v>#REF!</v>
      </c>
      <c r="BB23" s="428"/>
      <c r="BC23" s="428"/>
      <c r="BD23" s="428"/>
      <c r="BE23" s="428"/>
      <c r="BF23" s="428"/>
      <c r="BG23" s="428"/>
      <c r="BH23" s="428"/>
      <c r="BI23" s="427">
        <f>AS23+Mês07!BI23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27">
        <f>'Cronograma Global'!BL26</f>
        <v>0</v>
      </c>
      <c r="AL24" s="427"/>
      <c r="AM24" s="427"/>
      <c r="AN24" s="427"/>
      <c r="AO24" s="427"/>
      <c r="AP24" s="427"/>
      <c r="AQ24" s="427"/>
      <c r="AR24" s="427"/>
      <c r="AS24" s="423"/>
      <c r="AT24" s="423"/>
      <c r="AU24" s="423"/>
      <c r="AV24" s="423"/>
      <c r="AW24" s="423"/>
      <c r="AX24" s="423"/>
      <c r="AY24" s="423"/>
      <c r="AZ24" s="423"/>
      <c r="BA24" s="427" t="e">
        <f>AK24+Mês07!BA24</f>
        <v>#REF!</v>
      </c>
      <c r="BB24" s="428"/>
      <c r="BC24" s="428"/>
      <c r="BD24" s="428"/>
      <c r="BE24" s="428"/>
      <c r="BF24" s="428"/>
      <c r="BG24" s="428"/>
      <c r="BH24" s="428"/>
      <c r="BI24" s="427">
        <f>AS24+Mês07!BI24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27">
        <f>'Cronograma Global'!BL27</f>
        <v>0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 t="e">
        <f>AK25+Mês07!BA25</f>
        <v>#REF!</v>
      </c>
      <c r="BB25" s="428"/>
      <c r="BC25" s="428"/>
      <c r="BD25" s="428"/>
      <c r="BE25" s="428"/>
      <c r="BF25" s="428"/>
      <c r="BG25" s="428"/>
      <c r="BH25" s="428"/>
      <c r="BI25" s="427">
        <f>AS25+Mês07!BI25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27">
        <f>'Cronograma Global'!BL28</f>
        <v>0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 t="e">
        <f>AK26+Mês07!BA26</f>
        <v>#REF!</v>
      </c>
      <c r="BB26" s="428"/>
      <c r="BC26" s="428"/>
      <c r="BD26" s="428"/>
      <c r="BE26" s="428"/>
      <c r="BF26" s="428"/>
      <c r="BG26" s="428"/>
      <c r="BH26" s="428"/>
      <c r="BI26" s="427">
        <f>AS26+Mês07!BI26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27">
        <f>'Cronograma Global'!BL29</f>
        <v>0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 t="e">
        <f>AK27+Mês07!BA27</f>
        <v>#REF!</v>
      </c>
      <c r="BB27" s="428"/>
      <c r="BC27" s="428"/>
      <c r="BD27" s="428"/>
      <c r="BE27" s="428"/>
      <c r="BF27" s="428"/>
      <c r="BG27" s="428"/>
      <c r="BH27" s="428"/>
      <c r="BI27" s="427">
        <f>AS27+Mês07!BI27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27">
        <f>'Cronograma Global'!BL30</f>
        <v>0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 t="e">
        <f>AK28+Mês07!BA28</f>
        <v>#REF!</v>
      </c>
      <c r="BB28" s="428"/>
      <c r="BC28" s="428"/>
      <c r="BD28" s="428"/>
      <c r="BE28" s="428"/>
      <c r="BF28" s="428"/>
      <c r="BG28" s="428"/>
      <c r="BH28" s="428"/>
      <c r="BI28" s="427">
        <f>AS28+Mês07!BI28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27">
        <f>'Cronograma Global'!BL31</f>
        <v>0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 t="e">
        <f>AK29+Mês07!BA29</f>
        <v>#REF!</v>
      </c>
      <c r="BB29" s="428"/>
      <c r="BC29" s="428"/>
      <c r="BD29" s="428"/>
      <c r="BE29" s="428"/>
      <c r="BF29" s="428"/>
      <c r="BG29" s="428"/>
      <c r="BH29" s="428"/>
      <c r="BI29" s="427">
        <f>AS29+Mês07!BI29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27">
        <f>'Cronograma Global'!BL32</f>
        <v>0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 t="e">
        <f>AK30+Mês07!BA30</f>
        <v>#REF!</v>
      </c>
      <c r="BB30" s="428"/>
      <c r="BC30" s="428"/>
      <c r="BD30" s="428"/>
      <c r="BE30" s="428"/>
      <c r="BF30" s="428"/>
      <c r="BG30" s="428"/>
      <c r="BH30" s="428"/>
      <c r="BI30" s="427">
        <f>AS30+Mês07!BI30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27">
        <f>'Cronograma Global'!BL33</f>
        <v>0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 t="e">
        <f>AK31+Mês07!#REF!</f>
        <v>#REF!</v>
      </c>
      <c r="BB31" s="428"/>
      <c r="BC31" s="428"/>
      <c r="BD31" s="428"/>
      <c r="BE31" s="428"/>
      <c r="BF31" s="428"/>
      <c r="BG31" s="428"/>
      <c r="BH31" s="428"/>
      <c r="BI31" s="427" t="e">
        <f>AS31+Mês07!#REF!</f>
        <v>#REF!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AK32+Mês07!#REF!</f>
        <v>#REF!</v>
      </c>
      <c r="BB32" s="428"/>
      <c r="BC32" s="428"/>
      <c r="BD32" s="428"/>
      <c r="BE32" s="428"/>
      <c r="BF32" s="428"/>
      <c r="BG32" s="428"/>
      <c r="BH32" s="428"/>
      <c r="BI32" s="427" t="e">
        <f>AS32+Mês07!#REF!</f>
        <v>#REF!</v>
      </c>
      <c r="BJ32" s="428"/>
      <c r="BK32" s="428"/>
      <c r="BL32" s="428"/>
      <c r="BM32" s="428"/>
      <c r="BN32" s="428"/>
      <c r="BO32" s="428"/>
      <c r="BP32" s="429"/>
    </row>
    <row r="33" spans="1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/>
      <c r="AT33" s="423"/>
      <c r="AU33" s="423"/>
      <c r="AV33" s="423"/>
      <c r="AW33" s="423"/>
      <c r="AX33" s="423"/>
      <c r="AY33" s="423"/>
      <c r="AZ33" s="423"/>
      <c r="BA33" s="427" t="e">
        <f>AK33+Mês07!#REF!</f>
        <v>#REF!</v>
      </c>
      <c r="BB33" s="428"/>
      <c r="BC33" s="428"/>
      <c r="BD33" s="428"/>
      <c r="BE33" s="428"/>
      <c r="BF33" s="428"/>
      <c r="BG33" s="428"/>
      <c r="BH33" s="428"/>
      <c r="BI33" s="427" t="e">
        <f>AS33+Mês07!#REF!</f>
        <v>#REF!</v>
      </c>
      <c r="BJ33" s="428"/>
      <c r="BK33" s="428"/>
      <c r="BL33" s="428"/>
      <c r="BM33" s="428"/>
      <c r="BN33" s="428"/>
      <c r="BO33" s="428"/>
      <c r="BP33" s="429"/>
    </row>
    <row r="34" spans="1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/>
      <c r="AT34" s="423"/>
      <c r="AU34" s="423"/>
      <c r="AV34" s="423"/>
      <c r="AW34" s="423"/>
      <c r="AX34" s="423"/>
      <c r="AY34" s="423"/>
      <c r="AZ34" s="423"/>
      <c r="BA34" s="427" t="e">
        <f>AK34+Mês07!#REF!</f>
        <v>#REF!</v>
      </c>
      <c r="BB34" s="428"/>
      <c r="BC34" s="428"/>
      <c r="BD34" s="428"/>
      <c r="BE34" s="428"/>
      <c r="BF34" s="428"/>
      <c r="BG34" s="428"/>
      <c r="BH34" s="428"/>
      <c r="BI34" s="427" t="e">
        <f>AS34+Mês07!#REF!</f>
        <v>#REF!</v>
      </c>
      <c r="BJ34" s="428"/>
      <c r="BK34" s="428"/>
      <c r="BL34" s="428"/>
      <c r="BM34" s="428"/>
      <c r="BN34" s="428"/>
      <c r="BO34" s="428"/>
      <c r="BP34" s="429"/>
    </row>
    <row r="35" spans="1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/>
      <c r="AT35" s="423"/>
      <c r="AU35" s="423"/>
      <c r="AV35" s="423"/>
      <c r="AW35" s="423"/>
      <c r="AX35" s="423"/>
      <c r="AY35" s="423"/>
      <c r="AZ35" s="423"/>
      <c r="BA35" s="427" t="e">
        <f>AK35+Mês07!#REF!</f>
        <v>#REF!</v>
      </c>
      <c r="BB35" s="428"/>
      <c r="BC35" s="428"/>
      <c r="BD35" s="428"/>
      <c r="BE35" s="428"/>
      <c r="BF35" s="428"/>
      <c r="BG35" s="428"/>
      <c r="BH35" s="428"/>
      <c r="BI35" s="427" t="e">
        <f>AS35+Mês07!#REF!</f>
        <v>#REF!</v>
      </c>
      <c r="BJ35" s="428"/>
      <c r="BK35" s="428"/>
      <c r="BL35" s="428"/>
      <c r="BM35" s="428"/>
      <c r="BN35" s="428"/>
      <c r="BO35" s="428"/>
      <c r="BP35" s="429"/>
    </row>
    <row r="36" spans="1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AK36+Mês07!#REF!</f>
        <v>#REF!</v>
      </c>
      <c r="BB36" s="428"/>
      <c r="BC36" s="428"/>
      <c r="BD36" s="428"/>
      <c r="BE36" s="428"/>
      <c r="BF36" s="428"/>
      <c r="BG36" s="428"/>
      <c r="BH36" s="428"/>
      <c r="BI36" s="427" t="e">
        <f>AS36+Mês07!#REF!</f>
        <v>#REF!</v>
      </c>
      <c r="BJ36" s="428"/>
      <c r="BK36" s="428"/>
      <c r="BL36" s="428"/>
      <c r="BM36" s="428"/>
      <c r="BN36" s="428"/>
      <c r="BO36" s="428"/>
      <c r="BP36" s="429"/>
    </row>
    <row r="37" spans="1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/>
      <c r="AT37" s="423"/>
      <c r="AU37" s="423"/>
      <c r="AV37" s="423"/>
      <c r="AW37" s="423"/>
      <c r="AX37" s="423"/>
      <c r="AY37" s="423"/>
      <c r="AZ37" s="423"/>
      <c r="BA37" s="427" t="e">
        <f>AK37+Mês07!#REF!</f>
        <v>#REF!</v>
      </c>
      <c r="BB37" s="428"/>
      <c r="BC37" s="428"/>
      <c r="BD37" s="428"/>
      <c r="BE37" s="428"/>
      <c r="BF37" s="428"/>
      <c r="BG37" s="428"/>
      <c r="BH37" s="428"/>
      <c r="BI37" s="427" t="e">
        <f>AS37+Mês07!#REF!</f>
        <v>#REF!</v>
      </c>
      <c r="BJ37" s="428"/>
      <c r="BK37" s="428"/>
      <c r="BL37" s="428"/>
      <c r="BM37" s="428"/>
      <c r="BN37" s="428"/>
      <c r="BO37" s="428"/>
      <c r="BP37" s="429"/>
    </row>
    <row r="38" spans="1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438" t="e">
        <f>'Cronograma Global'!#REF!</f>
        <v>#REF!</v>
      </c>
      <c r="AD38" s="439"/>
      <c r="AE38" s="440" t="e">
        <f>'Cronograma Global'!#REF!</f>
        <v>#REF!</v>
      </c>
      <c r="AF38" s="440"/>
      <c r="AG38" s="440"/>
      <c r="AH38" s="440"/>
      <c r="AI38" s="440"/>
      <c r="AJ38" s="440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AK38+Mês07!#REF!</f>
        <v>#REF!</v>
      </c>
      <c r="BB38" s="428"/>
      <c r="BC38" s="428"/>
      <c r="BD38" s="428"/>
      <c r="BE38" s="428"/>
      <c r="BF38" s="428"/>
      <c r="BG38" s="428"/>
      <c r="BH38" s="428"/>
      <c r="BI38" s="427" t="e">
        <f>AS38+Mês07!#REF!</f>
        <v>#REF!</v>
      </c>
      <c r="BJ38" s="428"/>
      <c r="BK38" s="428"/>
      <c r="BL38" s="428"/>
      <c r="BM38" s="428"/>
      <c r="BN38" s="428"/>
      <c r="BO38" s="428"/>
      <c r="BP38" s="429"/>
    </row>
    <row r="39" spans="1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8" t="e">
        <f>'Cronograma Global'!#REF!</f>
        <v>#REF!</v>
      </c>
      <c r="AD39" s="439"/>
      <c r="AE39" s="440" t="e">
        <f>'Cronograma Global'!#REF!</f>
        <v>#REF!</v>
      </c>
      <c r="AF39" s="440"/>
      <c r="AG39" s="440"/>
      <c r="AH39" s="440"/>
      <c r="AI39" s="440"/>
      <c r="AJ39" s="440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/>
      <c r="AT39" s="423"/>
      <c r="AU39" s="423"/>
      <c r="AV39" s="423"/>
      <c r="AW39" s="423"/>
      <c r="AX39" s="423"/>
      <c r="AY39" s="423"/>
      <c r="AZ39" s="423"/>
      <c r="BA39" s="427" t="e">
        <f>AK39+Mês07!#REF!</f>
        <v>#REF!</v>
      </c>
      <c r="BB39" s="428"/>
      <c r="BC39" s="428"/>
      <c r="BD39" s="428"/>
      <c r="BE39" s="428"/>
      <c r="BF39" s="428"/>
      <c r="BG39" s="428"/>
      <c r="BH39" s="428"/>
      <c r="BI39" s="427" t="e">
        <f>AS39+Mês07!#REF!</f>
        <v>#REF!</v>
      </c>
      <c r="BJ39" s="428"/>
      <c r="BK39" s="428"/>
      <c r="BL39" s="428"/>
      <c r="BM39" s="428"/>
      <c r="BN39" s="428"/>
      <c r="BO39" s="428"/>
      <c r="BP39" s="429"/>
    </row>
    <row r="40" spans="1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438" t="e">
        <f>'Cronograma Global'!#REF!</f>
        <v>#REF!</v>
      </c>
      <c r="AD40" s="439"/>
      <c r="AE40" s="440" t="e">
        <f>'Cronograma Global'!#REF!</f>
        <v>#REF!</v>
      </c>
      <c r="AF40" s="440"/>
      <c r="AG40" s="440"/>
      <c r="AH40" s="440"/>
      <c r="AI40" s="440"/>
      <c r="AJ40" s="440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/>
      <c r="AT40" s="423"/>
      <c r="AU40" s="423"/>
      <c r="AV40" s="423"/>
      <c r="AW40" s="423"/>
      <c r="AX40" s="423"/>
      <c r="AY40" s="423"/>
      <c r="AZ40" s="423"/>
      <c r="BA40" s="427" t="e">
        <f>AK40+Mês07!#REF!</f>
        <v>#REF!</v>
      </c>
      <c r="BB40" s="428"/>
      <c r="BC40" s="428"/>
      <c r="BD40" s="428"/>
      <c r="BE40" s="428"/>
      <c r="BF40" s="428"/>
      <c r="BG40" s="428"/>
      <c r="BH40" s="428"/>
      <c r="BI40" s="427" t="e">
        <f>AS40+Mês07!#REF!</f>
        <v>#REF!</v>
      </c>
      <c r="BJ40" s="428"/>
      <c r="BK40" s="428"/>
      <c r="BL40" s="428"/>
      <c r="BM40" s="428"/>
      <c r="BN40" s="428"/>
      <c r="BO40" s="428"/>
      <c r="BP40" s="429"/>
    </row>
    <row r="41" spans="1:68" s="11" customFormat="1" ht="14.25" customHeight="1" thickBot="1" x14ac:dyDescent="0.25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8" t="e">
        <f>'Cronograma Global'!#REF!</f>
        <v>#REF!</v>
      </c>
      <c r="AD41" s="439"/>
      <c r="AE41" s="440" t="e">
        <f>'Cronograma Global'!#REF!</f>
        <v>#REF!</v>
      </c>
      <c r="AF41" s="440"/>
      <c r="AG41" s="440"/>
      <c r="AH41" s="440"/>
      <c r="AI41" s="440"/>
      <c r="AJ41" s="440"/>
      <c r="AK41" s="427" t="e">
        <f>'Cronograma Global'!#REF!</f>
        <v>#REF!</v>
      </c>
      <c r="AL41" s="427"/>
      <c r="AM41" s="427"/>
      <c r="AN41" s="427"/>
      <c r="AO41" s="427"/>
      <c r="AP41" s="427"/>
      <c r="AQ41" s="427"/>
      <c r="AR41" s="427"/>
      <c r="AS41" s="608"/>
      <c r="AT41" s="608"/>
      <c r="AU41" s="608"/>
      <c r="AV41" s="608"/>
      <c r="AW41" s="608"/>
      <c r="AX41" s="608"/>
      <c r="AY41" s="608"/>
      <c r="AZ41" s="608"/>
      <c r="BA41" s="427" t="e">
        <f>AK41+Mês07!#REF!</f>
        <v>#REF!</v>
      </c>
      <c r="BB41" s="428"/>
      <c r="BC41" s="428"/>
      <c r="BD41" s="428"/>
      <c r="BE41" s="428"/>
      <c r="BF41" s="428"/>
      <c r="BG41" s="428"/>
      <c r="BH41" s="428"/>
      <c r="BI41" s="427" t="e">
        <f>AS41+Mês07!#REF!</f>
        <v>#REF!</v>
      </c>
      <c r="BJ41" s="428"/>
      <c r="BK41" s="428"/>
      <c r="BL41" s="428"/>
      <c r="BM41" s="428"/>
      <c r="BN41" s="428"/>
      <c r="BO41" s="428"/>
      <c r="BP41" s="429"/>
    </row>
    <row r="42" spans="1:68" s="43" customFormat="1" ht="18" customHeight="1" thickBot="1" x14ac:dyDescent="0.25">
      <c r="B42" s="75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7"/>
      <c r="Y42" s="77"/>
      <c r="Z42" s="537" t="s">
        <v>21</v>
      </c>
      <c r="AA42" s="537"/>
      <c r="AB42" s="537"/>
      <c r="AC42" s="537"/>
      <c r="AD42" s="77"/>
      <c r="AE42" s="456" t="e">
        <f>SUM(AE13:AJ41)</f>
        <v>#REF!</v>
      </c>
      <c r="AF42" s="541"/>
      <c r="AG42" s="541"/>
      <c r="AH42" s="541"/>
      <c r="AI42" s="541"/>
      <c r="AJ42" s="542"/>
      <c r="AK42" s="538" t="e">
        <f>IF(AE42=0,0,(SUMPRODUCT(AK13:AK41,AE13:AE41))/AE42/100)</f>
        <v>#REF!</v>
      </c>
      <c r="AL42" s="539"/>
      <c r="AM42" s="539"/>
      <c r="AN42" s="539"/>
      <c r="AO42" s="539"/>
      <c r="AP42" s="539"/>
      <c r="AQ42" s="539"/>
      <c r="AR42" s="540"/>
      <c r="AS42" s="538" t="e">
        <f>IF(AE42=0,0,(SUMPRODUCT(AS13:AS41,AE13:AE41))/AE42/100)</f>
        <v>#REF!</v>
      </c>
      <c r="AT42" s="539"/>
      <c r="AU42" s="539"/>
      <c r="AV42" s="539"/>
      <c r="AW42" s="539"/>
      <c r="AX42" s="539"/>
      <c r="AY42" s="539"/>
      <c r="AZ42" s="540"/>
      <c r="BA42" s="538" t="e">
        <f>IF(AE42=0,0,(SUMPRODUCT(BA13:BA41,AE13:AE41))/AE42/100)</f>
        <v>#REF!</v>
      </c>
      <c r="BB42" s="539"/>
      <c r="BC42" s="539"/>
      <c r="BD42" s="539"/>
      <c r="BE42" s="539"/>
      <c r="BF42" s="539"/>
      <c r="BG42" s="539"/>
      <c r="BH42" s="540"/>
      <c r="BI42" s="538" t="e">
        <f>IF(AE42=0,0,(SUMPRODUCT(BI13:BI41,AE13:AE41))/AE42/100)</f>
        <v>#REF!</v>
      </c>
      <c r="BJ42" s="539"/>
      <c r="BK42" s="539"/>
      <c r="BL42" s="539"/>
      <c r="BM42" s="539"/>
      <c r="BN42" s="539"/>
      <c r="BO42" s="539"/>
      <c r="BP42" s="543"/>
    </row>
    <row r="43" spans="1:68" s="11" customFormat="1" ht="12.95" customHeight="1" x14ac:dyDescent="0.2">
      <c r="F43" s="12"/>
      <c r="G43" s="13"/>
    </row>
    <row r="44" spans="1:68" s="11" customFormat="1" ht="12.95" customHeight="1" x14ac:dyDescent="0.2">
      <c r="B44" s="6"/>
      <c r="C44" s="8"/>
      <c r="D44" s="8"/>
      <c r="E44" s="8"/>
      <c r="F44" s="14"/>
      <c r="G44" s="15"/>
      <c r="H44" s="8"/>
      <c r="I44" s="8"/>
      <c r="J44" s="8"/>
      <c r="K44" s="8"/>
      <c r="L44" s="8"/>
      <c r="M44" s="8"/>
      <c r="N44" s="60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71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60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7"/>
    </row>
    <row r="45" spans="1:68" s="11" customFormat="1" ht="12.95" customHeight="1" x14ac:dyDescent="0.2">
      <c r="B45" s="4"/>
      <c r="C45" s="609"/>
      <c r="D45" s="610"/>
      <c r="E45" s="610"/>
      <c r="F45" s="610"/>
      <c r="G45" s="610"/>
      <c r="H45" s="610"/>
      <c r="I45" s="610"/>
      <c r="J45" s="610"/>
      <c r="K45" s="610"/>
      <c r="L45" s="610"/>
      <c r="M45" s="610"/>
      <c r="N45" s="69"/>
      <c r="O45" s="1"/>
      <c r="P45" s="453" t="str">
        <f>Mês01!P71</f>
        <v>Maurílio T. N. Martins - CREA-MG 73.517/D</v>
      </c>
      <c r="Q45" s="453"/>
      <c r="R45" s="453"/>
      <c r="S45" s="453"/>
      <c r="T45" s="453"/>
      <c r="U45" s="453"/>
      <c r="V45" s="453"/>
      <c r="W45" s="453"/>
      <c r="X45" s="453"/>
      <c r="Y45" s="453"/>
      <c r="Z45" s="453"/>
      <c r="AA45" s="453"/>
      <c r="AB45" s="453"/>
      <c r="AC45" s="453"/>
      <c r="AD45" s="453"/>
      <c r="AE45" s="453"/>
      <c r="AF45" s="2"/>
      <c r="AG45" s="73"/>
      <c r="AH45" s="454">
        <f>Mês01!AH71</f>
        <v>0</v>
      </c>
      <c r="AI45" s="553"/>
      <c r="AJ45" s="553"/>
      <c r="AK45" s="553"/>
      <c r="AL45" s="553"/>
      <c r="AM45" s="553"/>
      <c r="AN45" s="553"/>
      <c r="AO45" s="553"/>
      <c r="AP45" s="553"/>
      <c r="AQ45" s="553"/>
      <c r="AR45" s="553"/>
      <c r="AS45" s="553"/>
      <c r="AT45" s="553"/>
      <c r="AU45" s="553"/>
      <c r="AV45" s="553"/>
      <c r="AW45" s="553"/>
      <c r="AX45" s="70"/>
      <c r="AY45" s="2"/>
      <c r="AZ45" s="453">
        <f>Mês01!AZ71</f>
        <v>0</v>
      </c>
      <c r="BA45" s="454"/>
      <c r="BB45" s="454"/>
      <c r="BC45" s="454"/>
      <c r="BD45" s="454"/>
      <c r="BE45" s="454"/>
      <c r="BF45" s="454"/>
      <c r="BG45" s="454"/>
      <c r="BH45" s="454"/>
      <c r="BI45" s="454"/>
      <c r="BJ45" s="454"/>
      <c r="BK45" s="454"/>
      <c r="BL45" s="454"/>
      <c r="BM45" s="454"/>
      <c r="BN45" s="454"/>
      <c r="BO45" s="454"/>
      <c r="BP45" s="16"/>
    </row>
    <row r="46" spans="1:68" s="11" customFormat="1" ht="12.95" customHeight="1" x14ac:dyDescent="0.2">
      <c r="B46" s="4"/>
      <c r="C46" s="611"/>
      <c r="D46" s="611"/>
      <c r="E46" s="611"/>
      <c r="F46" s="611"/>
      <c r="G46" s="611"/>
      <c r="H46" s="611"/>
      <c r="I46" s="611"/>
      <c r="J46" s="611"/>
      <c r="K46" s="611"/>
      <c r="L46" s="611"/>
      <c r="M46" s="611"/>
      <c r="N46" s="70"/>
      <c r="O46" s="1"/>
      <c r="P46" s="494"/>
      <c r="Q46" s="494"/>
      <c r="R46" s="494"/>
      <c r="S46" s="494"/>
      <c r="T46" s="494"/>
      <c r="U46" s="494"/>
      <c r="V46" s="494"/>
      <c r="W46" s="494"/>
      <c r="X46" s="494"/>
      <c r="Y46" s="494"/>
      <c r="Z46" s="494"/>
      <c r="AA46" s="494"/>
      <c r="AB46" s="494"/>
      <c r="AC46" s="494"/>
      <c r="AD46" s="494"/>
      <c r="AE46" s="494"/>
      <c r="AF46" s="2"/>
      <c r="AG46" s="73"/>
      <c r="AH46" s="455"/>
      <c r="AI46" s="455"/>
      <c r="AJ46" s="455"/>
      <c r="AK46" s="455"/>
      <c r="AL46" s="455"/>
      <c r="AM46" s="455"/>
      <c r="AN46" s="455"/>
      <c r="AO46" s="455"/>
      <c r="AP46" s="455"/>
      <c r="AQ46" s="455"/>
      <c r="AR46" s="455"/>
      <c r="AS46" s="455"/>
      <c r="AT46" s="455"/>
      <c r="AU46" s="455"/>
      <c r="AV46" s="455"/>
      <c r="AW46" s="455"/>
      <c r="AX46" s="70"/>
      <c r="AY46" s="2"/>
      <c r="AZ46" s="455"/>
      <c r="BA46" s="455"/>
      <c r="BB46" s="455"/>
      <c r="BC46" s="455"/>
      <c r="BD46" s="455"/>
      <c r="BE46" s="455"/>
      <c r="BF46" s="455"/>
      <c r="BG46" s="455"/>
      <c r="BH46" s="455"/>
      <c r="BI46" s="455"/>
      <c r="BJ46" s="455"/>
      <c r="BK46" s="455"/>
      <c r="BL46" s="455"/>
      <c r="BM46" s="455"/>
      <c r="BN46" s="455"/>
      <c r="BO46" s="455"/>
      <c r="BP46" s="16"/>
    </row>
    <row r="47" spans="1:68" s="11" customFormat="1" ht="12.95" customHeight="1" x14ac:dyDescent="0.2">
      <c r="B47" s="493" t="s">
        <v>22</v>
      </c>
      <c r="C47" s="494"/>
      <c r="D47" s="494"/>
      <c r="E47" s="494"/>
      <c r="F47" s="494"/>
      <c r="G47" s="494"/>
      <c r="H47" s="494"/>
      <c r="I47" s="494"/>
      <c r="J47" s="494"/>
      <c r="K47" s="494"/>
      <c r="L47" s="494"/>
      <c r="M47" s="494"/>
      <c r="N47" s="495"/>
      <c r="O47" s="443" t="s">
        <v>2</v>
      </c>
      <c r="P47" s="444"/>
      <c r="Q47" s="444"/>
      <c r="R47" s="444"/>
      <c r="S47" s="444"/>
      <c r="T47" s="444"/>
      <c r="U47" s="444"/>
      <c r="V47" s="444"/>
      <c r="W47" s="444"/>
      <c r="X47" s="444"/>
      <c r="Y47" s="444"/>
      <c r="Z47" s="444"/>
      <c r="AA47" s="444"/>
      <c r="AB47" s="444"/>
      <c r="AC47" s="444"/>
      <c r="AD47" s="444"/>
      <c r="AE47" s="444"/>
      <c r="AF47" s="444"/>
      <c r="AG47" s="447" t="s">
        <v>0</v>
      </c>
      <c r="AH47" s="444"/>
      <c r="AI47" s="444"/>
      <c r="AJ47" s="444"/>
      <c r="AK47" s="444"/>
      <c r="AL47" s="444"/>
      <c r="AM47" s="444"/>
      <c r="AN47" s="444"/>
      <c r="AO47" s="444"/>
      <c r="AP47" s="444"/>
      <c r="AQ47" s="444"/>
      <c r="AR47" s="444"/>
      <c r="AS47" s="444"/>
      <c r="AT47" s="444"/>
      <c r="AU47" s="444"/>
      <c r="AV47" s="444"/>
      <c r="AW47" s="444"/>
      <c r="AX47" s="448"/>
      <c r="AY47" s="443" t="s">
        <v>23</v>
      </c>
      <c r="AZ47" s="443"/>
      <c r="BA47" s="443"/>
      <c r="BB47" s="443"/>
      <c r="BC47" s="443"/>
      <c r="BD47" s="443"/>
      <c r="BE47" s="443"/>
      <c r="BF47" s="443"/>
      <c r="BG47" s="443"/>
      <c r="BH47" s="443"/>
      <c r="BI47" s="443"/>
      <c r="BJ47" s="443"/>
      <c r="BK47" s="443"/>
      <c r="BL47" s="443"/>
      <c r="BM47" s="443"/>
      <c r="BN47" s="443"/>
      <c r="BO47" s="443"/>
      <c r="BP47" s="461"/>
    </row>
    <row r="48" spans="1:68" x14ac:dyDescent="0.2">
      <c r="A48" s="11"/>
      <c r="B48" s="11"/>
      <c r="C48" s="17"/>
      <c r="D48" s="11"/>
      <c r="E48" s="11"/>
      <c r="F48" s="12"/>
      <c r="G48" s="13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7"/>
    </row>
    <row r="49" spans="1:68" ht="20.25" x14ac:dyDescent="0.2">
      <c r="A49" s="11"/>
      <c r="B49" s="515" t="s">
        <v>13</v>
      </c>
      <c r="C49" s="516"/>
      <c r="D49" s="516"/>
      <c r="E49" s="516"/>
      <c r="F49" s="516"/>
      <c r="G49" s="516"/>
      <c r="H49" s="516"/>
      <c r="I49" s="516"/>
      <c r="J49" s="516"/>
      <c r="K49" s="516"/>
      <c r="L49" s="516"/>
      <c r="M49" s="516"/>
      <c r="N49" s="516"/>
      <c r="O49" s="516"/>
      <c r="P49" s="516"/>
      <c r="Q49" s="516"/>
      <c r="R49" s="516"/>
      <c r="S49" s="516"/>
      <c r="T49" s="516"/>
      <c r="U49" s="516"/>
      <c r="V49" s="516"/>
      <c r="W49" s="516"/>
      <c r="X49" s="516"/>
      <c r="Y49" s="516"/>
      <c r="Z49" s="516"/>
      <c r="AA49" s="516"/>
      <c r="AB49" s="516"/>
      <c r="AC49" s="516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</row>
    <row r="50" spans="1:68" ht="20.100000000000001" customHeight="1" x14ac:dyDescent="0.35">
      <c r="A50" s="11"/>
      <c r="B50" s="18"/>
      <c r="C50" s="19"/>
      <c r="D50" s="20"/>
      <c r="E50" s="21"/>
      <c r="F50" s="22"/>
      <c r="G50" s="2"/>
      <c r="H50" s="23"/>
      <c r="I50" s="24"/>
      <c r="J50" s="25"/>
      <c r="K50" s="26"/>
      <c r="L50" s="26"/>
      <c r="M50" s="27"/>
      <c r="N50" s="27"/>
      <c r="O50" s="27"/>
      <c r="P50" s="27"/>
      <c r="Q50" s="27"/>
      <c r="R50" s="28"/>
      <c r="S50" s="28"/>
      <c r="T50" s="1"/>
      <c r="U50" s="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</row>
    <row r="51" spans="1:68" ht="16.5" customHeight="1" x14ac:dyDescent="0.2">
      <c r="A51" s="11"/>
      <c r="B51" s="385" t="s">
        <v>55</v>
      </c>
      <c r="C51" s="386"/>
      <c r="D51" s="386"/>
      <c r="E51" s="386"/>
      <c r="F51" s="386"/>
      <c r="G51" s="386"/>
      <c r="H51" s="386"/>
      <c r="I51" s="386"/>
      <c r="J51" s="386"/>
      <c r="K51" s="386"/>
      <c r="L51" s="510">
        <f t="shared" ref="L51:L56" si="0">L4</f>
        <v>0</v>
      </c>
      <c r="M51" s="386"/>
      <c r="N51" s="386"/>
      <c r="O51" s="386"/>
      <c r="P51" s="386"/>
      <c r="Q51" s="386"/>
      <c r="R51" s="386"/>
      <c r="S51" s="386"/>
      <c r="T51" s="386"/>
      <c r="U51" s="386"/>
      <c r="V51" s="386"/>
      <c r="W51" s="386"/>
      <c r="X51" s="386"/>
      <c r="Y51" s="386"/>
      <c r="Z51" s="386"/>
      <c r="AA51" s="386"/>
      <c r="AB51" s="386"/>
      <c r="AC51" s="386"/>
      <c r="AD51" s="511"/>
      <c r="AE51" s="462" t="s">
        <v>49</v>
      </c>
      <c r="AF51" s="463"/>
      <c r="AG51" s="463"/>
      <c r="AH51" s="463"/>
      <c r="AI51" s="463"/>
      <c r="AJ51" s="463"/>
      <c r="AK51" s="463"/>
      <c r="AL51" s="463"/>
      <c r="AM51" s="463"/>
      <c r="AN51" s="463"/>
      <c r="AO51" s="463"/>
      <c r="AP51" s="463"/>
      <c r="AQ51" s="463"/>
      <c r="AR51" s="463"/>
      <c r="AS51" s="463"/>
      <c r="AT51" s="292">
        <f>AT4</f>
        <v>123315.67192819998</v>
      </c>
      <c r="AU51" s="293"/>
      <c r="AV51" s="293"/>
      <c r="AW51" s="293"/>
      <c r="AX51" s="293"/>
      <c r="AY51" s="293"/>
      <c r="AZ51" s="294"/>
      <c r="BA51" s="6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7"/>
    </row>
    <row r="52" spans="1:68" x14ac:dyDescent="0.2">
      <c r="A52" s="11"/>
      <c r="B52" s="387" t="s">
        <v>56</v>
      </c>
      <c r="C52" s="326"/>
      <c r="D52" s="388"/>
      <c r="E52" s="388"/>
      <c r="F52" s="388"/>
      <c r="G52" s="388"/>
      <c r="H52" s="388"/>
      <c r="I52" s="388"/>
      <c r="J52" s="388"/>
      <c r="K52" s="388"/>
      <c r="L52" s="326" t="str">
        <f t="shared" si="0"/>
        <v>ESTAÇÃO DE TRATAMENTO DE ESGOTO - SALLES</v>
      </c>
      <c r="M52" s="327"/>
      <c r="N52" s="327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473"/>
      <c r="AE52" s="4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74"/>
      <c r="AU52" s="74"/>
      <c r="AV52" s="74"/>
      <c r="AW52" s="74"/>
      <c r="AX52" s="74"/>
      <c r="AY52" s="74"/>
      <c r="AZ52" s="74"/>
      <c r="BA52" s="464" t="s">
        <v>3</v>
      </c>
      <c r="BB52" s="506"/>
      <c r="BC52" s="506"/>
      <c r="BD52" s="506"/>
      <c r="BE52" s="506"/>
      <c r="BF52" s="503">
        <f>BF5</f>
        <v>0</v>
      </c>
      <c r="BG52" s="504"/>
      <c r="BH52" s="504"/>
      <c r="BI52" s="504"/>
      <c r="BJ52" s="504"/>
      <c r="BK52" s="504"/>
      <c r="BL52" s="504"/>
      <c r="BM52" s="504"/>
      <c r="BN52" s="504"/>
      <c r="BO52" s="504"/>
      <c r="BP52" s="505"/>
    </row>
    <row r="53" spans="1:68" x14ac:dyDescent="0.2">
      <c r="A53" s="11"/>
      <c r="B53" s="387" t="s">
        <v>0</v>
      </c>
      <c r="C53" s="326"/>
      <c r="D53" s="388"/>
      <c r="E53" s="388"/>
      <c r="F53" s="388"/>
      <c r="G53" s="388"/>
      <c r="H53" s="388"/>
      <c r="I53" s="388"/>
      <c r="J53" s="388"/>
      <c r="K53" s="388"/>
      <c r="L53" s="326" t="str">
        <f t="shared" si="0"/>
        <v>PREFEITURA MUNICIPAL DE CONCEIÇÃO DO RIO VERDE - MG</v>
      </c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473"/>
      <c r="AE53" s="464" t="s">
        <v>50</v>
      </c>
      <c r="AF53" s="372"/>
      <c r="AG53" s="372"/>
      <c r="AH53" s="372"/>
      <c r="AI53" s="372"/>
      <c r="AJ53" s="372"/>
      <c r="AK53" s="372"/>
      <c r="AL53" s="372"/>
      <c r="AM53" s="372"/>
      <c r="AN53" s="372"/>
      <c r="AO53" s="372"/>
      <c r="AP53" s="372"/>
      <c r="AQ53" s="372"/>
      <c r="AR53" s="372"/>
      <c r="AS53" s="372"/>
      <c r="AT53" s="365">
        <f>AT6</f>
        <v>0</v>
      </c>
      <c r="AU53" s="366"/>
      <c r="AV53" s="366"/>
      <c r="AW53" s="366"/>
      <c r="AX53" s="366"/>
      <c r="AY53" s="366"/>
      <c r="AZ53" s="367"/>
      <c r="BA53" s="4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9"/>
    </row>
    <row r="54" spans="1:68" x14ac:dyDescent="0.2">
      <c r="A54" s="11"/>
      <c r="B54" s="387" t="s">
        <v>57</v>
      </c>
      <c r="C54" s="326"/>
      <c r="D54" s="388"/>
      <c r="E54" s="388"/>
      <c r="F54" s="388"/>
      <c r="G54" s="388"/>
      <c r="H54" s="388"/>
      <c r="I54" s="388"/>
      <c r="J54" s="388"/>
      <c r="K54" s="388"/>
      <c r="L54" s="326" t="str">
        <f t="shared" si="0"/>
        <v>Conceição do Rio Verde - MG</v>
      </c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473"/>
      <c r="AE54" s="4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74"/>
      <c r="AU54" s="74"/>
      <c r="AV54" s="74"/>
      <c r="AW54" s="74"/>
      <c r="AX54" s="74"/>
      <c r="AY54" s="74"/>
      <c r="AZ54" s="74"/>
      <c r="BA54" s="464" t="s">
        <v>52</v>
      </c>
      <c r="BB54" s="506"/>
      <c r="BC54" s="506"/>
      <c r="BD54" s="506"/>
      <c r="BE54" s="507">
        <f>BE7</f>
        <v>0</v>
      </c>
      <c r="BF54" s="508"/>
      <c r="BG54" s="508"/>
      <c r="BH54" s="508"/>
      <c r="BI54" s="508"/>
      <c r="BJ54" s="41" t="s">
        <v>31</v>
      </c>
      <c r="BK54" s="507">
        <f>BK7</f>
        <v>0</v>
      </c>
      <c r="BL54" s="507"/>
      <c r="BM54" s="507"/>
      <c r="BN54" s="507"/>
      <c r="BO54" s="507"/>
      <c r="BP54" s="9"/>
    </row>
    <row r="55" spans="1:68" x14ac:dyDescent="0.2">
      <c r="A55" s="11"/>
      <c r="B55" s="387" t="s">
        <v>58</v>
      </c>
      <c r="C55" s="326"/>
      <c r="D55" s="388"/>
      <c r="E55" s="388"/>
      <c r="F55" s="388"/>
      <c r="G55" s="388"/>
      <c r="H55" s="388"/>
      <c r="I55" s="388"/>
      <c r="J55" s="388"/>
      <c r="K55" s="388"/>
      <c r="L55" s="326">
        <f t="shared" si="0"/>
        <v>0</v>
      </c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473"/>
      <c r="AE55" s="464" t="s">
        <v>54</v>
      </c>
      <c r="AF55" s="486"/>
      <c r="AG55" s="486"/>
      <c r="AH55" s="486"/>
      <c r="AI55" s="486"/>
      <c r="AJ55" s="486"/>
      <c r="AK55" s="486"/>
      <c r="AL55" s="486"/>
      <c r="AM55" s="486"/>
      <c r="AN55" s="486"/>
      <c r="AO55" s="486" t="s">
        <v>30</v>
      </c>
      <c r="AP55" s="486"/>
      <c r="AQ55" s="486"/>
      <c r="AR55" s="486"/>
      <c r="AS55" s="486"/>
      <c r="AT55" s="365">
        <f>AT8</f>
        <v>123315.67192819998</v>
      </c>
      <c r="AU55" s="366"/>
      <c r="AV55" s="366"/>
      <c r="AW55" s="366"/>
      <c r="AX55" s="366"/>
      <c r="AY55" s="366"/>
      <c r="AZ55" s="367"/>
      <c r="BA55" s="4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9"/>
    </row>
    <row r="56" spans="1:68" s="49" customFormat="1" ht="16.5" customHeight="1" x14ac:dyDescent="0.2">
      <c r="A56" s="43"/>
      <c r="B56" s="474" t="s">
        <v>59</v>
      </c>
      <c r="C56" s="475"/>
      <c r="D56" s="476"/>
      <c r="E56" s="476"/>
      <c r="F56" s="476"/>
      <c r="G56" s="476"/>
      <c r="H56" s="476"/>
      <c r="I56" s="476"/>
      <c r="J56" s="476"/>
      <c r="K56" s="476"/>
      <c r="L56" s="475" t="str">
        <f t="shared" si="0"/>
        <v>Maurilio Tadeu Nogueira Martins</v>
      </c>
      <c r="M56" s="476"/>
      <c r="N56" s="476"/>
      <c r="O56" s="476"/>
      <c r="P56" s="476"/>
      <c r="Q56" s="476"/>
      <c r="R56" s="476"/>
      <c r="S56" s="476"/>
      <c r="T56" s="476"/>
      <c r="U56" s="476"/>
      <c r="V56" s="476"/>
      <c r="W56" s="476"/>
      <c r="X56" s="476"/>
      <c r="Y56" s="476"/>
      <c r="Z56" s="476"/>
      <c r="AA56" s="476"/>
      <c r="AB56" s="476"/>
      <c r="AC56" s="476"/>
      <c r="AD56" s="477"/>
      <c r="AE56" s="44"/>
      <c r="AF56" s="42"/>
      <c r="AG56" s="42"/>
      <c r="AH56" s="42"/>
      <c r="AI56" s="42"/>
      <c r="AJ56" s="42"/>
      <c r="AK56" s="42"/>
      <c r="AL56" s="42"/>
      <c r="AM56" s="42"/>
      <c r="AN56" s="42"/>
      <c r="AO56" s="479" t="s">
        <v>29</v>
      </c>
      <c r="AP56" s="479"/>
      <c r="AQ56" s="479"/>
      <c r="AR56" s="479"/>
      <c r="AS56" s="479"/>
      <c r="AT56" s="309">
        <f>AT9</f>
        <v>0</v>
      </c>
      <c r="AU56" s="310"/>
      <c r="AV56" s="310"/>
      <c r="AW56" s="310"/>
      <c r="AX56" s="310"/>
      <c r="AY56" s="310"/>
      <c r="AZ56" s="311"/>
      <c r="BA56" s="44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5"/>
    </row>
    <row r="57" spans="1:68" ht="21" customHeight="1" thickBot="1" x14ac:dyDescent="0.25">
      <c r="A57" s="11"/>
      <c r="B57" s="465" t="s">
        <v>24</v>
      </c>
      <c r="C57" s="453"/>
      <c r="D57" s="453"/>
      <c r="E57" s="453"/>
      <c r="F57" s="453"/>
      <c r="G57" s="453"/>
      <c r="H57" s="453"/>
      <c r="I57" s="453"/>
      <c r="J57" s="453"/>
      <c r="K57" s="453"/>
      <c r="L57" s="453"/>
      <c r="M57" s="453"/>
      <c r="N57" s="453"/>
      <c r="O57" s="453"/>
      <c r="P57" s="453"/>
      <c r="Q57" s="453"/>
      <c r="R57" s="453"/>
      <c r="S57" s="453"/>
      <c r="T57" s="453"/>
      <c r="U57" s="453"/>
      <c r="V57" s="453"/>
      <c r="W57" s="453"/>
      <c r="X57" s="453"/>
      <c r="Y57" s="453"/>
      <c r="Z57" s="453"/>
      <c r="AA57" s="453"/>
      <c r="AB57" s="453"/>
      <c r="AC57" s="453"/>
      <c r="AD57" s="453"/>
      <c r="AE57" s="466"/>
      <c r="AF57" s="466"/>
      <c r="AG57" s="466"/>
      <c r="AH57" s="466"/>
      <c r="AI57" s="466"/>
      <c r="AJ57" s="466"/>
      <c r="AK57" s="466"/>
      <c r="AL57" s="466"/>
      <c r="AM57" s="466"/>
      <c r="AN57" s="466"/>
      <c r="AO57" s="466"/>
      <c r="AP57" s="466"/>
      <c r="AQ57" s="466"/>
      <c r="AR57" s="466"/>
      <c r="AS57" s="466"/>
      <c r="AT57" s="466"/>
      <c r="AU57" s="466"/>
      <c r="AV57" s="466"/>
      <c r="AW57" s="453"/>
      <c r="AX57" s="466"/>
      <c r="AY57" s="466"/>
      <c r="AZ57" s="466"/>
      <c r="BA57" s="466"/>
      <c r="BB57" s="466"/>
      <c r="BC57" s="466"/>
      <c r="BD57" s="466"/>
      <c r="BE57" s="466"/>
      <c r="BF57" s="466"/>
      <c r="BG57" s="466"/>
      <c r="BH57" s="466"/>
      <c r="BI57" s="466"/>
      <c r="BJ57" s="466"/>
      <c r="BK57" s="466"/>
      <c r="BL57" s="466"/>
      <c r="BM57" s="466"/>
      <c r="BN57" s="466"/>
      <c r="BO57" s="466"/>
      <c r="BP57" s="466"/>
    </row>
    <row r="58" spans="1:68" ht="12.75" customHeight="1" x14ac:dyDescent="0.2">
      <c r="A58" s="11"/>
      <c r="B58" s="467" t="s">
        <v>1</v>
      </c>
      <c r="C58" s="468"/>
      <c r="D58" s="469"/>
      <c r="E58" s="550" t="s">
        <v>18</v>
      </c>
      <c r="F58" s="552"/>
      <c r="G58" s="552"/>
      <c r="H58" s="552"/>
      <c r="I58" s="552"/>
      <c r="J58" s="551"/>
      <c r="K58" s="480" t="s">
        <v>25</v>
      </c>
      <c r="L58" s="481"/>
      <c r="M58" s="481"/>
      <c r="N58" s="481"/>
      <c r="O58" s="481"/>
      <c r="P58" s="481"/>
      <c r="Q58" s="481"/>
      <c r="R58" s="481"/>
      <c r="S58" s="481"/>
      <c r="T58" s="481"/>
      <c r="U58" s="481"/>
      <c r="V58" s="481"/>
      <c r="W58" s="481"/>
      <c r="X58" s="481"/>
      <c r="Y58" s="481"/>
      <c r="Z58" s="481"/>
      <c r="AA58" s="481"/>
      <c r="AB58" s="481"/>
      <c r="AC58" s="481"/>
      <c r="AD58" s="481"/>
      <c r="AE58" s="481"/>
      <c r="AF58" s="481"/>
      <c r="AG58" s="481"/>
      <c r="AH58" s="481"/>
      <c r="AI58" s="481"/>
      <c r="AJ58" s="481"/>
      <c r="AK58" s="481"/>
      <c r="AL58" s="481"/>
      <c r="AM58" s="482"/>
      <c r="AN58" s="480" t="s">
        <v>26</v>
      </c>
      <c r="AO58" s="481"/>
      <c r="AP58" s="481"/>
      <c r="AQ58" s="481"/>
      <c r="AR58" s="481"/>
      <c r="AS58" s="481"/>
      <c r="AT58" s="481"/>
      <c r="AU58" s="481"/>
      <c r="AV58" s="481"/>
      <c r="AW58" s="481"/>
      <c r="AX58" s="481"/>
      <c r="AY58" s="481"/>
      <c r="AZ58" s="481"/>
      <c r="BA58" s="481"/>
      <c r="BB58" s="481"/>
      <c r="BC58" s="481"/>
      <c r="BD58" s="481"/>
      <c r="BE58" s="481"/>
      <c r="BF58" s="481"/>
      <c r="BG58" s="481"/>
      <c r="BH58" s="481"/>
      <c r="BI58" s="481"/>
      <c r="BJ58" s="481"/>
      <c r="BK58" s="481"/>
      <c r="BL58" s="481"/>
      <c r="BM58" s="481"/>
      <c r="BN58" s="481"/>
      <c r="BO58" s="481"/>
      <c r="BP58" s="483"/>
    </row>
    <row r="59" spans="1:68" ht="12.75" customHeight="1" x14ac:dyDescent="0.2">
      <c r="A59" s="11"/>
      <c r="B59" s="470"/>
      <c r="C59" s="471"/>
      <c r="D59" s="472"/>
      <c r="E59" s="376" t="s">
        <v>16</v>
      </c>
      <c r="F59" s="377"/>
      <c r="G59" s="377"/>
      <c r="H59" s="377"/>
      <c r="I59" s="377"/>
      <c r="J59" s="378"/>
      <c r="K59" s="301" t="s">
        <v>27</v>
      </c>
      <c r="L59" s="302"/>
      <c r="M59" s="302"/>
      <c r="N59" s="302"/>
      <c r="O59" s="302"/>
      <c r="P59" s="302"/>
      <c r="Q59" s="303"/>
      <c r="R59" s="301" t="s">
        <v>60</v>
      </c>
      <c r="S59" s="302"/>
      <c r="T59" s="302"/>
      <c r="U59" s="302"/>
      <c r="V59" s="302"/>
      <c r="W59" s="302"/>
      <c r="X59" s="303"/>
      <c r="Y59" s="301" t="s">
        <v>61</v>
      </c>
      <c r="Z59" s="302"/>
      <c r="AA59" s="302"/>
      <c r="AB59" s="302"/>
      <c r="AC59" s="302"/>
      <c r="AD59" s="302"/>
      <c r="AE59" s="303"/>
      <c r="AF59" s="301" t="s">
        <v>21</v>
      </c>
      <c r="AG59" s="302"/>
      <c r="AH59" s="302"/>
      <c r="AI59" s="302"/>
      <c r="AJ59" s="302"/>
      <c r="AK59" s="302"/>
      <c r="AL59" s="302"/>
      <c r="AM59" s="303"/>
      <c r="AN59" s="301" t="s">
        <v>27</v>
      </c>
      <c r="AO59" s="302"/>
      <c r="AP59" s="302"/>
      <c r="AQ59" s="302"/>
      <c r="AR59" s="302"/>
      <c r="AS59" s="302"/>
      <c r="AT59" s="303"/>
      <c r="AU59" s="301" t="s">
        <v>62</v>
      </c>
      <c r="AV59" s="302"/>
      <c r="AW59" s="302"/>
      <c r="AX59" s="302"/>
      <c r="AY59" s="302"/>
      <c r="AZ59" s="302"/>
      <c r="BA59" s="303"/>
      <c r="BB59" s="301" t="s">
        <v>61</v>
      </c>
      <c r="BC59" s="302"/>
      <c r="BD59" s="302"/>
      <c r="BE59" s="302"/>
      <c r="BF59" s="302"/>
      <c r="BG59" s="302"/>
      <c r="BH59" s="303"/>
      <c r="BI59" s="301" t="s">
        <v>21</v>
      </c>
      <c r="BJ59" s="418"/>
      <c r="BK59" s="418"/>
      <c r="BL59" s="418"/>
      <c r="BM59" s="418"/>
      <c r="BN59" s="418"/>
      <c r="BO59" s="418"/>
      <c r="BP59" s="419"/>
    </row>
    <row r="60" spans="1:68" ht="14.25" x14ac:dyDescent="0.2">
      <c r="A60" s="11"/>
      <c r="B60" s="420" t="str">
        <f t="shared" ref="B60:B88" si="1">B13</f>
        <v>1.1</v>
      </c>
      <c r="C60" s="421"/>
      <c r="D60" s="422"/>
      <c r="E60" s="490">
        <f t="shared" ref="E60:E89" si="2">AE13</f>
        <v>6086.1768000000002</v>
      </c>
      <c r="F60" s="491"/>
      <c r="G60" s="491"/>
      <c r="H60" s="491"/>
      <c r="I60" s="491"/>
      <c r="J60" s="492"/>
      <c r="K60" s="415">
        <f>IF($AT$51=0,0,IF(AC13=0,AF60*AT$53/(AT$51-AT$56),0))</f>
        <v>0</v>
      </c>
      <c r="L60" s="416"/>
      <c r="M60" s="416"/>
      <c r="N60" s="416"/>
      <c r="O60" s="416"/>
      <c r="P60" s="416"/>
      <c r="Q60" s="417"/>
      <c r="R60" s="415">
        <f>IF($AT$51=0,0,IF(AC13=0,AF60*AT$55/(AT$51-AT$56),0))</f>
        <v>0</v>
      </c>
      <c r="S60" s="416"/>
      <c r="T60" s="416"/>
      <c r="U60" s="416"/>
      <c r="V60" s="416"/>
      <c r="W60" s="416"/>
      <c r="X60" s="417"/>
      <c r="Y60" s="415">
        <f>IF(AC13=1,AF60,0)</f>
        <v>0</v>
      </c>
      <c r="Z60" s="416"/>
      <c r="AA60" s="416"/>
      <c r="AB60" s="416"/>
      <c r="AC60" s="416"/>
      <c r="AD60" s="416"/>
      <c r="AE60" s="417"/>
      <c r="AF60" s="415">
        <f>E60*AS13/100</f>
        <v>0</v>
      </c>
      <c r="AG60" s="416"/>
      <c r="AH60" s="416"/>
      <c r="AI60" s="416"/>
      <c r="AJ60" s="416"/>
      <c r="AK60" s="416"/>
      <c r="AL60" s="416"/>
      <c r="AM60" s="417"/>
      <c r="AN60" s="415">
        <f>K60+Mês07!AN86</f>
        <v>0</v>
      </c>
      <c r="AO60" s="416"/>
      <c r="AP60" s="416"/>
      <c r="AQ60" s="416"/>
      <c r="AR60" s="416"/>
      <c r="AS60" s="416"/>
      <c r="AT60" s="417"/>
      <c r="AU60" s="415">
        <f>R60+Mês07!AU86</f>
        <v>0</v>
      </c>
      <c r="AV60" s="416"/>
      <c r="AW60" s="416"/>
      <c r="AX60" s="416"/>
      <c r="AY60" s="416"/>
      <c r="AZ60" s="416"/>
      <c r="BA60" s="417"/>
      <c r="BB60" s="415">
        <f>Y60+Mês07!BB86</f>
        <v>0</v>
      </c>
      <c r="BC60" s="416"/>
      <c r="BD60" s="416"/>
      <c r="BE60" s="416"/>
      <c r="BF60" s="416"/>
      <c r="BG60" s="416"/>
      <c r="BH60" s="417"/>
      <c r="BI60" s="415">
        <f>AF60+Mês07!BI86</f>
        <v>0</v>
      </c>
      <c r="BJ60" s="416"/>
      <c r="BK60" s="416"/>
      <c r="BL60" s="416"/>
      <c r="BM60" s="416"/>
      <c r="BN60" s="416"/>
      <c r="BO60" s="416"/>
      <c r="BP60" s="460"/>
    </row>
    <row r="61" spans="1:68" ht="14.25" x14ac:dyDescent="0.2">
      <c r="A61" s="11"/>
      <c r="B61" s="420" t="str">
        <f t="shared" si="1"/>
        <v>1.2</v>
      </c>
      <c r="C61" s="421"/>
      <c r="D61" s="422"/>
      <c r="E61" s="424">
        <f t="shared" si="2"/>
        <v>5303.6238239999993</v>
      </c>
      <c r="F61" s="425"/>
      <c r="G61" s="425"/>
      <c r="H61" s="425"/>
      <c r="I61" s="425"/>
      <c r="J61" s="426"/>
      <c r="K61" s="415">
        <f t="shared" ref="K61:K88" si="3">IF($AT$51=0,0,IF(AC14=0,AF61*AT$53/(AT$51-AT$56),0))</f>
        <v>0</v>
      </c>
      <c r="L61" s="416"/>
      <c r="M61" s="416"/>
      <c r="N61" s="416"/>
      <c r="O61" s="416"/>
      <c r="P61" s="416"/>
      <c r="Q61" s="417"/>
      <c r="R61" s="415">
        <f t="shared" ref="R61:R88" si="4">IF($AT$51=0,0,IF(AC14=0,AF61*AT$55/(AT$51-AT$56),0))</f>
        <v>0</v>
      </c>
      <c r="S61" s="416"/>
      <c r="T61" s="416"/>
      <c r="U61" s="416"/>
      <c r="V61" s="416"/>
      <c r="W61" s="416"/>
      <c r="X61" s="417"/>
      <c r="Y61" s="415">
        <f t="shared" ref="Y61:Y88" si="5">IF(AC14=1,AF61,0)</f>
        <v>0</v>
      </c>
      <c r="Z61" s="416"/>
      <c r="AA61" s="416"/>
      <c r="AB61" s="416"/>
      <c r="AC61" s="416"/>
      <c r="AD61" s="416"/>
      <c r="AE61" s="417"/>
      <c r="AF61" s="415">
        <f t="shared" ref="AF61:AF88" si="6">E61*AS14/100</f>
        <v>0</v>
      </c>
      <c r="AG61" s="416"/>
      <c r="AH61" s="416"/>
      <c r="AI61" s="416"/>
      <c r="AJ61" s="416"/>
      <c r="AK61" s="416"/>
      <c r="AL61" s="416"/>
      <c r="AM61" s="417"/>
      <c r="AN61" s="415">
        <f>K61+Mês07!AN87</f>
        <v>0</v>
      </c>
      <c r="AO61" s="416"/>
      <c r="AP61" s="416"/>
      <c r="AQ61" s="416"/>
      <c r="AR61" s="416"/>
      <c r="AS61" s="416"/>
      <c r="AT61" s="417"/>
      <c r="AU61" s="415">
        <f>R61+Mês07!AU87</f>
        <v>0</v>
      </c>
      <c r="AV61" s="416"/>
      <c r="AW61" s="416"/>
      <c r="AX61" s="416"/>
      <c r="AY61" s="416"/>
      <c r="AZ61" s="416"/>
      <c r="BA61" s="417"/>
      <c r="BB61" s="415">
        <f>Y61+Mês07!BB87</f>
        <v>0</v>
      </c>
      <c r="BC61" s="416"/>
      <c r="BD61" s="416"/>
      <c r="BE61" s="416"/>
      <c r="BF61" s="416"/>
      <c r="BG61" s="416"/>
      <c r="BH61" s="417"/>
      <c r="BI61" s="415">
        <f>AF61+Mês07!BI87</f>
        <v>0</v>
      </c>
      <c r="BJ61" s="416"/>
      <c r="BK61" s="416"/>
      <c r="BL61" s="416"/>
      <c r="BM61" s="416"/>
      <c r="BN61" s="416"/>
      <c r="BO61" s="416"/>
      <c r="BP61" s="460"/>
    </row>
    <row r="62" spans="1:68" ht="14.25" x14ac:dyDescent="0.2">
      <c r="A62" s="11"/>
      <c r="B62" s="420" t="str">
        <f t="shared" si="1"/>
        <v>1.3</v>
      </c>
      <c r="C62" s="421"/>
      <c r="D62" s="422"/>
      <c r="E62" s="424">
        <f t="shared" si="2"/>
        <v>947.29276800000014</v>
      </c>
      <c r="F62" s="425"/>
      <c r="G62" s="425"/>
      <c r="H62" s="425"/>
      <c r="I62" s="425"/>
      <c r="J62" s="426"/>
      <c r="K62" s="415">
        <f t="shared" si="3"/>
        <v>0</v>
      </c>
      <c r="L62" s="416"/>
      <c r="M62" s="416"/>
      <c r="N62" s="416"/>
      <c r="O62" s="416"/>
      <c r="P62" s="416"/>
      <c r="Q62" s="417"/>
      <c r="R62" s="415">
        <f t="shared" si="4"/>
        <v>0</v>
      </c>
      <c r="S62" s="416"/>
      <c r="T62" s="416"/>
      <c r="U62" s="416"/>
      <c r="V62" s="416"/>
      <c r="W62" s="416"/>
      <c r="X62" s="417"/>
      <c r="Y62" s="415">
        <f t="shared" si="5"/>
        <v>0</v>
      </c>
      <c r="Z62" s="416"/>
      <c r="AA62" s="416"/>
      <c r="AB62" s="416"/>
      <c r="AC62" s="416"/>
      <c r="AD62" s="416"/>
      <c r="AE62" s="417"/>
      <c r="AF62" s="415">
        <f t="shared" si="6"/>
        <v>0</v>
      </c>
      <c r="AG62" s="416"/>
      <c r="AH62" s="416"/>
      <c r="AI62" s="416"/>
      <c r="AJ62" s="416"/>
      <c r="AK62" s="416"/>
      <c r="AL62" s="416"/>
      <c r="AM62" s="417"/>
      <c r="AN62" s="415">
        <f>K62+Mês07!AN88</f>
        <v>0</v>
      </c>
      <c r="AO62" s="416"/>
      <c r="AP62" s="416"/>
      <c r="AQ62" s="416"/>
      <c r="AR62" s="416"/>
      <c r="AS62" s="416"/>
      <c r="AT62" s="417"/>
      <c r="AU62" s="415">
        <f>R62+Mês07!AU88</f>
        <v>947.29276800000002</v>
      </c>
      <c r="AV62" s="416"/>
      <c r="AW62" s="416"/>
      <c r="AX62" s="416"/>
      <c r="AY62" s="416"/>
      <c r="AZ62" s="416"/>
      <c r="BA62" s="417"/>
      <c r="BB62" s="415">
        <f>Y62+Mês07!BB88</f>
        <v>0</v>
      </c>
      <c r="BC62" s="416"/>
      <c r="BD62" s="416"/>
      <c r="BE62" s="416"/>
      <c r="BF62" s="416"/>
      <c r="BG62" s="416"/>
      <c r="BH62" s="417"/>
      <c r="BI62" s="415">
        <f>AF62+Mês07!BI88</f>
        <v>947.29276800000002</v>
      </c>
      <c r="BJ62" s="416"/>
      <c r="BK62" s="416"/>
      <c r="BL62" s="416"/>
      <c r="BM62" s="416"/>
      <c r="BN62" s="416"/>
      <c r="BO62" s="416"/>
      <c r="BP62" s="460"/>
    </row>
    <row r="63" spans="1:68" ht="14.25" x14ac:dyDescent="0.2">
      <c r="A63" s="11"/>
      <c r="B63" s="420" t="str">
        <f t="shared" si="1"/>
        <v>02</v>
      </c>
      <c r="C63" s="421"/>
      <c r="D63" s="422"/>
      <c r="E63" s="424">
        <f t="shared" si="2"/>
        <v>0</v>
      </c>
      <c r="F63" s="425"/>
      <c r="G63" s="425"/>
      <c r="H63" s="425"/>
      <c r="I63" s="425"/>
      <c r="J63" s="426"/>
      <c r="K63" s="415">
        <f t="shared" si="3"/>
        <v>0</v>
      </c>
      <c r="L63" s="416"/>
      <c r="M63" s="416"/>
      <c r="N63" s="416"/>
      <c r="O63" s="416"/>
      <c r="P63" s="416"/>
      <c r="Q63" s="417"/>
      <c r="R63" s="415">
        <f t="shared" si="4"/>
        <v>0</v>
      </c>
      <c r="S63" s="416"/>
      <c r="T63" s="416"/>
      <c r="U63" s="416"/>
      <c r="V63" s="416"/>
      <c r="W63" s="416"/>
      <c r="X63" s="417"/>
      <c r="Y63" s="415">
        <f t="shared" si="5"/>
        <v>0</v>
      </c>
      <c r="Z63" s="416"/>
      <c r="AA63" s="416"/>
      <c r="AB63" s="416"/>
      <c r="AC63" s="416"/>
      <c r="AD63" s="416"/>
      <c r="AE63" s="417"/>
      <c r="AF63" s="415">
        <f t="shared" si="6"/>
        <v>0</v>
      </c>
      <c r="AG63" s="416"/>
      <c r="AH63" s="416"/>
      <c r="AI63" s="416"/>
      <c r="AJ63" s="416"/>
      <c r="AK63" s="416"/>
      <c r="AL63" s="416"/>
      <c r="AM63" s="417"/>
      <c r="AN63" s="415">
        <f>K63+Mês07!AN89</f>
        <v>0</v>
      </c>
      <c r="AO63" s="416"/>
      <c r="AP63" s="416"/>
      <c r="AQ63" s="416"/>
      <c r="AR63" s="416"/>
      <c r="AS63" s="416"/>
      <c r="AT63" s="417"/>
      <c r="AU63" s="415">
        <f>R63+Mês07!AU89</f>
        <v>0</v>
      </c>
      <c r="AV63" s="416"/>
      <c r="AW63" s="416"/>
      <c r="AX63" s="416"/>
      <c r="AY63" s="416"/>
      <c r="AZ63" s="416"/>
      <c r="BA63" s="417"/>
      <c r="BB63" s="415">
        <f>Y63+Mês07!BB89</f>
        <v>0</v>
      </c>
      <c r="BC63" s="416"/>
      <c r="BD63" s="416"/>
      <c r="BE63" s="416"/>
      <c r="BF63" s="416"/>
      <c r="BG63" s="416"/>
      <c r="BH63" s="417"/>
      <c r="BI63" s="415">
        <f>AF63+Mês07!BI89</f>
        <v>0</v>
      </c>
      <c r="BJ63" s="416"/>
      <c r="BK63" s="416"/>
      <c r="BL63" s="416"/>
      <c r="BM63" s="416"/>
      <c r="BN63" s="416"/>
      <c r="BO63" s="416"/>
      <c r="BP63" s="460"/>
    </row>
    <row r="64" spans="1:68" ht="14.25" x14ac:dyDescent="0.2">
      <c r="A64" s="11"/>
      <c r="B64" s="420" t="str">
        <f t="shared" si="1"/>
        <v>2.1</v>
      </c>
      <c r="C64" s="421"/>
      <c r="D64" s="422"/>
      <c r="E64" s="424">
        <f t="shared" si="2"/>
        <v>519.93561599999987</v>
      </c>
      <c r="F64" s="425"/>
      <c r="G64" s="425"/>
      <c r="H64" s="425"/>
      <c r="I64" s="425"/>
      <c r="J64" s="426"/>
      <c r="K64" s="415">
        <f t="shared" si="3"/>
        <v>0</v>
      </c>
      <c r="L64" s="416"/>
      <c r="M64" s="416"/>
      <c r="N64" s="416"/>
      <c r="O64" s="416"/>
      <c r="P64" s="416"/>
      <c r="Q64" s="417"/>
      <c r="R64" s="415">
        <f t="shared" si="4"/>
        <v>0</v>
      </c>
      <c r="S64" s="416"/>
      <c r="T64" s="416"/>
      <c r="U64" s="416"/>
      <c r="V64" s="416"/>
      <c r="W64" s="416"/>
      <c r="X64" s="417"/>
      <c r="Y64" s="415">
        <f t="shared" si="5"/>
        <v>0</v>
      </c>
      <c r="Z64" s="416"/>
      <c r="AA64" s="416"/>
      <c r="AB64" s="416"/>
      <c r="AC64" s="416"/>
      <c r="AD64" s="416"/>
      <c r="AE64" s="417"/>
      <c r="AF64" s="415">
        <f t="shared" si="6"/>
        <v>0</v>
      </c>
      <c r="AG64" s="416"/>
      <c r="AH64" s="416"/>
      <c r="AI64" s="416"/>
      <c r="AJ64" s="416"/>
      <c r="AK64" s="416"/>
      <c r="AL64" s="416"/>
      <c r="AM64" s="417"/>
      <c r="AN64" s="415">
        <f>K64+Mês07!AN90</f>
        <v>0</v>
      </c>
      <c r="AO64" s="416"/>
      <c r="AP64" s="416"/>
      <c r="AQ64" s="416"/>
      <c r="AR64" s="416"/>
      <c r="AS64" s="416"/>
      <c r="AT64" s="417"/>
      <c r="AU64" s="415">
        <f>R64+Mês07!AU90</f>
        <v>519.93561599999987</v>
      </c>
      <c r="AV64" s="416"/>
      <c r="AW64" s="416"/>
      <c r="AX64" s="416"/>
      <c r="AY64" s="416"/>
      <c r="AZ64" s="416"/>
      <c r="BA64" s="417"/>
      <c r="BB64" s="415">
        <f>Y64+Mês07!BB90</f>
        <v>0</v>
      </c>
      <c r="BC64" s="416"/>
      <c r="BD64" s="416"/>
      <c r="BE64" s="416"/>
      <c r="BF64" s="416"/>
      <c r="BG64" s="416"/>
      <c r="BH64" s="417"/>
      <c r="BI64" s="415">
        <f>AF64+Mês07!BI90</f>
        <v>519.93561599999987</v>
      </c>
      <c r="BJ64" s="416"/>
      <c r="BK64" s="416"/>
      <c r="BL64" s="416"/>
      <c r="BM64" s="416"/>
      <c r="BN64" s="416"/>
      <c r="BO64" s="416"/>
      <c r="BP64" s="460"/>
    </row>
    <row r="65" spans="1:68" ht="14.25" x14ac:dyDescent="0.2">
      <c r="A65" s="11"/>
      <c r="B65" s="420" t="str">
        <f t="shared" si="1"/>
        <v>2.2</v>
      </c>
      <c r="C65" s="421"/>
      <c r="D65" s="422"/>
      <c r="E65" s="424">
        <f t="shared" si="2"/>
        <v>3149.382192</v>
      </c>
      <c r="F65" s="425"/>
      <c r="G65" s="425"/>
      <c r="H65" s="425"/>
      <c r="I65" s="425"/>
      <c r="J65" s="426"/>
      <c r="K65" s="415">
        <f t="shared" si="3"/>
        <v>0</v>
      </c>
      <c r="L65" s="416"/>
      <c r="M65" s="416"/>
      <c r="N65" s="416"/>
      <c r="O65" s="416"/>
      <c r="P65" s="416"/>
      <c r="Q65" s="417"/>
      <c r="R65" s="415">
        <f t="shared" si="4"/>
        <v>0</v>
      </c>
      <c r="S65" s="416"/>
      <c r="T65" s="416"/>
      <c r="U65" s="416"/>
      <c r="V65" s="416"/>
      <c r="W65" s="416"/>
      <c r="X65" s="417"/>
      <c r="Y65" s="415">
        <f t="shared" si="5"/>
        <v>0</v>
      </c>
      <c r="Z65" s="416"/>
      <c r="AA65" s="416"/>
      <c r="AB65" s="416"/>
      <c r="AC65" s="416"/>
      <c r="AD65" s="416"/>
      <c r="AE65" s="417"/>
      <c r="AF65" s="415">
        <f t="shared" si="6"/>
        <v>0</v>
      </c>
      <c r="AG65" s="416"/>
      <c r="AH65" s="416"/>
      <c r="AI65" s="416"/>
      <c r="AJ65" s="416"/>
      <c r="AK65" s="416"/>
      <c r="AL65" s="416"/>
      <c r="AM65" s="417"/>
      <c r="AN65" s="415">
        <f>K65+Mês07!AN91</f>
        <v>0</v>
      </c>
      <c r="AO65" s="416"/>
      <c r="AP65" s="416"/>
      <c r="AQ65" s="416"/>
      <c r="AR65" s="416"/>
      <c r="AS65" s="416"/>
      <c r="AT65" s="417"/>
      <c r="AU65" s="415">
        <f>R65+Mês07!AU91</f>
        <v>3149.382192</v>
      </c>
      <c r="AV65" s="416"/>
      <c r="AW65" s="416"/>
      <c r="AX65" s="416"/>
      <c r="AY65" s="416"/>
      <c r="AZ65" s="416"/>
      <c r="BA65" s="417"/>
      <c r="BB65" s="415">
        <f>Y65+Mês07!BB91</f>
        <v>0</v>
      </c>
      <c r="BC65" s="416"/>
      <c r="BD65" s="416"/>
      <c r="BE65" s="416"/>
      <c r="BF65" s="416"/>
      <c r="BG65" s="416"/>
      <c r="BH65" s="417"/>
      <c r="BI65" s="415">
        <f>AF65+Mês07!BI91</f>
        <v>3149.382192</v>
      </c>
      <c r="BJ65" s="416"/>
      <c r="BK65" s="416"/>
      <c r="BL65" s="416"/>
      <c r="BM65" s="416"/>
      <c r="BN65" s="416"/>
      <c r="BO65" s="416"/>
      <c r="BP65" s="460"/>
    </row>
    <row r="66" spans="1:68" ht="14.25" x14ac:dyDescent="0.2">
      <c r="A66" s="11"/>
      <c r="B66" s="420" t="str">
        <f t="shared" si="1"/>
        <v>2.3</v>
      </c>
      <c r="C66" s="421"/>
      <c r="D66" s="422"/>
      <c r="E66" s="424">
        <f t="shared" si="2"/>
        <v>740.27054200000009</v>
      </c>
      <c r="F66" s="425"/>
      <c r="G66" s="425"/>
      <c r="H66" s="425"/>
      <c r="I66" s="425"/>
      <c r="J66" s="426"/>
      <c r="K66" s="415">
        <f t="shared" si="3"/>
        <v>0</v>
      </c>
      <c r="L66" s="416"/>
      <c r="M66" s="416"/>
      <c r="N66" s="416"/>
      <c r="O66" s="416"/>
      <c r="P66" s="416"/>
      <c r="Q66" s="417"/>
      <c r="R66" s="415">
        <f t="shared" si="4"/>
        <v>0</v>
      </c>
      <c r="S66" s="416"/>
      <c r="T66" s="416"/>
      <c r="U66" s="416"/>
      <c r="V66" s="416"/>
      <c r="W66" s="416"/>
      <c r="X66" s="417"/>
      <c r="Y66" s="415">
        <f t="shared" si="5"/>
        <v>0</v>
      </c>
      <c r="Z66" s="416"/>
      <c r="AA66" s="416"/>
      <c r="AB66" s="416"/>
      <c r="AC66" s="416"/>
      <c r="AD66" s="416"/>
      <c r="AE66" s="417"/>
      <c r="AF66" s="415">
        <f t="shared" si="6"/>
        <v>0</v>
      </c>
      <c r="AG66" s="416"/>
      <c r="AH66" s="416"/>
      <c r="AI66" s="416"/>
      <c r="AJ66" s="416"/>
      <c r="AK66" s="416"/>
      <c r="AL66" s="416"/>
      <c r="AM66" s="417"/>
      <c r="AN66" s="415">
        <f>K66+Mês07!AN92</f>
        <v>0</v>
      </c>
      <c r="AO66" s="416"/>
      <c r="AP66" s="416"/>
      <c r="AQ66" s="416"/>
      <c r="AR66" s="416"/>
      <c r="AS66" s="416"/>
      <c r="AT66" s="417"/>
      <c r="AU66" s="415">
        <f>R66+Mês07!AU92</f>
        <v>0</v>
      </c>
      <c r="AV66" s="416"/>
      <c r="AW66" s="416"/>
      <c r="AX66" s="416"/>
      <c r="AY66" s="416"/>
      <c r="AZ66" s="416"/>
      <c r="BA66" s="417"/>
      <c r="BB66" s="415">
        <f>Y66+Mês07!BB92</f>
        <v>0</v>
      </c>
      <c r="BC66" s="416"/>
      <c r="BD66" s="416"/>
      <c r="BE66" s="416"/>
      <c r="BF66" s="416"/>
      <c r="BG66" s="416"/>
      <c r="BH66" s="417"/>
      <c r="BI66" s="415">
        <f>AF66+Mês07!BI92</f>
        <v>0</v>
      </c>
      <c r="BJ66" s="416"/>
      <c r="BK66" s="416"/>
      <c r="BL66" s="416"/>
      <c r="BM66" s="416"/>
      <c r="BN66" s="416"/>
      <c r="BO66" s="416"/>
      <c r="BP66" s="460"/>
    </row>
    <row r="67" spans="1:68" ht="14.25" x14ac:dyDescent="0.2">
      <c r="A67" s="11"/>
      <c r="B67" s="420" t="str">
        <f t="shared" si="1"/>
        <v>03</v>
      </c>
      <c r="C67" s="421"/>
      <c r="D67" s="422"/>
      <c r="E67" s="424">
        <f t="shared" si="2"/>
        <v>0</v>
      </c>
      <c r="F67" s="425"/>
      <c r="G67" s="425"/>
      <c r="H67" s="425"/>
      <c r="I67" s="425"/>
      <c r="J67" s="426"/>
      <c r="K67" s="415">
        <f t="shared" si="3"/>
        <v>0</v>
      </c>
      <c r="L67" s="416"/>
      <c r="M67" s="416"/>
      <c r="N67" s="416"/>
      <c r="O67" s="416"/>
      <c r="P67" s="416"/>
      <c r="Q67" s="417"/>
      <c r="R67" s="415">
        <f t="shared" si="4"/>
        <v>0</v>
      </c>
      <c r="S67" s="416"/>
      <c r="T67" s="416"/>
      <c r="U67" s="416"/>
      <c r="V67" s="416"/>
      <c r="W67" s="416"/>
      <c r="X67" s="417"/>
      <c r="Y67" s="415">
        <f t="shared" si="5"/>
        <v>0</v>
      </c>
      <c r="Z67" s="416"/>
      <c r="AA67" s="416"/>
      <c r="AB67" s="416"/>
      <c r="AC67" s="416"/>
      <c r="AD67" s="416"/>
      <c r="AE67" s="417"/>
      <c r="AF67" s="415">
        <f t="shared" si="6"/>
        <v>0</v>
      </c>
      <c r="AG67" s="416"/>
      <c r="AH67" s="416"/>
      <c r="AI67" s="416"/>
      <c r="AJ67" s="416"/>
      <c r="AK67" s="416"/>
      <c r="AL67" s="416"/>
      <c r="AM67" s="417"/>
      <c r="AN67" s="415">
        <f>K67+Mês07!AN93</f>
        <v>0</v>
      </c>
      <c r="AO67" s="416"/>
      <c r="AP67" s="416"/>
      <c r="AQ67" s="416"/>
      <c r="AR67" s="416"/>
      <c r="AS67" s="416"/>
      <c r="AT67" s="417"/>
      <c r="AU67" s="415">
        <f>R67+Mês07!AU93</f>
        <v>0</v>
      </c>
      <c r="AV67" s="416"/>
      <c r="AW67" s="416"/>
      <c r="AX67" s="416"/>
      <c r="AY67" s="416"/>
      <c r="AZ67" s="416"/>
      <c r="BA67" s="417"/>
      <c r="BB67" s="415">
        <f>Y67+Mês07!BB93</f>
        <v>0</v>
      </c>
      <c r="BC67" s="416"/>
      <c r="BD67" s="416"/>
      <c r="BE67" s="416"/>
      <c r="BF67" s="416"/>
      <c r="BG67" s="416"/>
      <c r="BH67" s="417"/>
      <c r="BI67" s="415">
        <f>AF67+Mês07!BI93</f>
        <v>0</v>
      </c>
      <c r="BJ67" s="416"/>
      <c r="BK67" s="416"/>
      <c r="BL67" s="416"/>
      <c r="BM67" s="416"/>
      <c r="BN67" s="416"/>
      <c r="BO67" s="416"/>
      <c r="BP67" s="460"/>
    </row>
    <row r="68" spans="1:68" ht="14.25" x14ac:dyDescent="0.2">
      <c r="A68" s="11"/>
      <c r="B68" s="420" t="str">
        <f t="shared" si="1"/>
        <v>3.1</v>
      </c>
      <c r="C68" s="421"/>
      <c r="D68" s="422"/>
      <c r="E68" s="424">
        <f t="shared" si="2"/>
        <v>4208.430206</v>
      </c>
      <c r="F68" s="425"/>
      <c r="G68" s="425"/>
      <c r="H68" s="425"/>
      <c r="I68" s="425"/>
      <c r="J68" s="426"/>
      <c r="K68" s="415">
        <f t="shared" si="3"/>
        <v>0</v>
      </c>
      <c r="L68" s="416"/>
      <c r="M68" s="416"/>
      <c r="N68" s="416"/>
      <c r="O68" s="416"/>
      <c r="P68" s="416"/>
      <c r="Q68" s="417"/>
      <c r="R68" s="415">
        <f t="shared" si="4"/>
        <v>0</v>
      </c>
      <c r="S68" s="416"/>
      <c r="T68" s="416"/>
      <c r="U68" s="416"/>
      <c r="V68" s="416"/>
      <c r="W68" s="416"/>
      <c r="X68" s="417"/>
      <c r="Y68" s="415">
        <f t="shared" si="5"/>
        <v>0</v>
      </c>
      <c r="Z68" s="416"/>
      <c r="AA68" s="416"/>
      <c r="AB68" s="416"/>
      <c r="AC68" s="416"/>
      <c r="AD68" s="416"/>
      <c r="AE68" s="417"/>
      <c r="AF68" s="415">
        <f t="shared" si="6"/>
        <v>0</v>
      </c>
      <c r="AG68" s="416"/>
      <c r="AH68" s="416"/>
      <c r="AI68" s="416"/>
      <c r="AJ68" s="416"/>
      <c r="AK68" s="416"/>
      <c r="AL68" s="416"/>
      <c r="AM68" s="417"/>
      <c r="AN68" s="415">
        <f>K68+Mês07!AN94</f>
        <v>0</v>
      </c>
      <c r="AO68" s="416"/>
      <c r="AP68" s="416"/>
      <c r="AQ68" s="416"/>
      <c r="AR68" s="416"/>
      <c r="AS68" s="416"/>
      <c r="AT68" s="417"/>
      <c r="AU68" s="415">
        <f>R68+Mês07!AU94</f>
        <v>4208.430206</v>
      </c>
      <c r="AV68" s="416"/>
      <c r="AW68" s="416"/>
      <c r="AX68" s="416"/>
      <c r="AY68" s="416"/>
      <c r="AZ68" s="416"/>
      <c r="BA68" s="417"/>
      <c r="BB68" s="415">
        <f>Y68+Mês07!BB94</f>
        <v>0</v>
      </c>
      <c r="BC68" s="416"/>
      <c r="BD68" s="416"/>
      <c r="BE68" s="416"/>
      <c r="BF68" s="416"/>
      <c r="BG68" s="416"/>
      <c r="BH68" s="417"/>
      <c r="BI68" s="415">
        <f>AF68+Mês07!BI94</f>
        <v>4208.430206</v>
      </c>
      <c r="BJ68" s="416"/>
      <c r="BK68" s="416"/>
      <c r="BL68" s="416"/>
      <c r="BM68" s="416"/>
      <c r="BN68" s="416"/>
      <c r="BO68" s="416"/>
      <c r="BP68" s="460"/>
    </row>
    <row r="69" spans="1:68" ht="14.25" x14ac:dyDescent="0.2">
      <c r="A69" s="11"/>
      <c r="B69" s="420" t="str">
        <f t="shared" si="1"/>
        <v>4.1</v>
      </c>
      <c r="C69" s="421"/>
      <c r="D69" s="422"/>
      <c r="E69" s="424">
        <f t="shared" si="2"/>
        <v>1114.7171795999998</v>
      </c>
      <c r="F69" s="425"/>
      <c r="G69" s="425"/>
      <c r="H69" s="425"/>
      <c r="I69" s="425"/>
      <c r="J69" s="426"/>
      <c r="K69" s="415">
        <f t="shared" si="3"/>
        <v>0</v>
      </c>
      <c r="L69" s="416"/>
      <c r="M69" s="416"/>
      <c r="N69" s="416"/>
      <c r="O69" s="416"/>
      <c r="P69" s="416"/>
      <c r="Q69" s="417"/>
      <c r="R69" s="415">
        <f t="shared" si="4"/>
        <v>0</v>
      </c>
      <c r="S69" s="416"/>
      <c r="T69" s="416"/>
      <c r="U69" s="416"/>
      <c r="V69" s="416"/>
      <c r="W69" s="416"/>
      <c r="X69" s="417"/>
      <c r="Y69" s="415">
        <f t="shared" si="5"/>
        <v>0</v>
      </c>
      <c r="Z69" s="416"/>
      <c r="AA69" s="416"/>
      <c r="AB69" s="416"/>
      <c r="AC69" s="416"/>
      <c r="AD69" s="416"/>
      <c r="AE69" s="417"/>
      <c r="AF69" s="415">
        <f t="shared" si="6"/>
        <v>0</v>
      </c>
      <c r="AG69" s="416"/>
      <c r="AH69" s="416"/>
      <c r="AI69" s="416"/>
      <c r="AJ69" s="416"/>
      <c r="AK69" s="416"/>
      <c r="AL69" s="416"/>
      <c r="AM69" s="417"/>
      <c r="AN69" s="415">
        <f>K69+Mês07!AN95</f>
        <v>0</v>
      </c>
      <c r="AO69" s="416"/>
      <c r="AP69" s="416"/>
      <c r="AQ69" s="416"/>
      <c r="AR69" s="416"/>
      <c r="AS69" s="416"/>
      <c r="AT69" s="417"/>
      <c r="AU69" s="415">
        <f>R69+Mês07!AU95</f>
        <v>1114.7171795999998</v>
      </c>
      <c r="AV69" s="416"/>
      <c r="AW69" s="416"/>
      <c r="AX69" s="416"/>
      <c r="AY69" s="416"/>
      <c r="AZ69" s="416"/>
      <c r="BA69" s="417"/>
      <c r="BB69" s="415">
        <f>Y69+Mês07!BB95</f>
        <v>0</v>
      </c>
      <c r="BC69" s="416"/>
      <c r="BD69" s="416"/>
      <c r="BE69" s="416"/>
      <c r="BF69" s="416"/>
      <c r="BG69" s="416"/>
      <c r="BH69" s="417"/>
      <c r="BI69" s="415">
        <f>AF69+Mês07!BI95</f>
        <v>1114.7171795999998</v>
      </c>
      <c r="BJ69" s="416"/>
      <c r="BK69" s="416"/>
      <c r="BL69" s="416"/>
      <c r="BM69" s="416"/>
      <c r="BN69" s="416"/>
      <c r="BO69" s="416"/>
      <c r="BP69" s="460"/>
    </row>
    <row r="70" spans="1:68" ht="14.25" x14ac:dyDescent="0.2">
      <c r="A70" s="11"/>
      <c r="B70" s="420" t="str">
        <f t="shared" si="1"/>
        <v>4.3</v>
      </c>
      <c r="C70" s="421"/>
      <c r="D70" s="422"/>
      <c r="E70" s="424">
        <f t="shared" si="2"/>
        <v>15918.946760999999</v>
      </c>
      <c r="F70" s="425"/>
      <c r="G70" s="425"/>
      <c r="H70" s="425"/>
      <c r="I70" s="425"/>
      <c r="J70" s="426"/>
      <c r="K70" s="415">
        <f t="shared" si="3"/>
        <v>0</v>
      </c>
      <c r="L70" s="416"/>
      <c r="M70" s="416"/>
      <c r="N70" s="416"/>
      <c r="O70" s="416"/>
      <c r="P70" s="416"/>
      <c r="Q70" s="417"/>
      <c r="R70" s="415">
        <f t="shared" si="4"/>
        <v>0</v>
      </c>
      <c r="S70" s="416"/>
      <c r="T70" s="416"/>
      <c r="U70" s="416"/>
      <c r="V70" s="416"/>
      <c r="W70" s="416"/>
      <c r="X70" s="417"/>
      <c r="Y70" s="415">
        <f t="shared" si="5"/>
        <v>0</v>
      </c>
      <c r="Z70" s="416"/>
      <c r="AA70" s="416"/>
      <c r="AB70" s="416"/>
      <c r="AC70" s="416"/>
      <c r="AD70" s="416"/>
      <c r="AE70" s="417"/>
      <c r="AF70" s="415">
        <f t="shared" si="6"/>
        <v>0</v>
      </c>
      <c r="AG70" s="416"/>
      <c r="AH70" s="416"/>
      <c r="AI70" s="416"/>
      <c r="AJ70" s="416"/>
      <c r="AK70" s="416"/>
      <c r="AL70" s="416"/>
      <c r="AM70" s="417"/>
      <c r="AN70" s="415">
        <f>K70+Mês07!AN96</f>
        <v>0</v>
      </c>
      <c r="AO70" s="416"/>
      <c r="AP70" s="416"/>
      <c r="AQ70" s="416"/>
      <c r="AR70" s="416"/>
      <c r="AS70" s="416"/>
      <c r="AT70" s="417"/>
      <c r="AU70" s="415">
        <f>R70+Mês07!AU96</f>
        <v>0</v>
      </c>
      <c r="AV70" s="416"/>
      <c r="AW70" s="416"/>
      <c r="AX70" s="416"/>
      <c r="AY70" s="416"/>
      <c r="AZ70" s="416"/>
      <c r="BA70" s="417"/>
      <c r="BB70" s="415">
        <f>Y70+Mês07!BB96</f>
        <v>0</v>
      </c>
      <c r="BC70" s="416"/>
      <c r="BD70" s="416"/>
      <c r="BE70" s="416"/>
      <c r="BF70" s="416"/>
      <c r="BG70" s="416"/>
      <c r="BH70" s="417"/>
      <c r="BI70" s="415">
        <f>AF70+Mês07!BI96</f>
        <v>0</v>
      </c>
      <c r="BJ70" s="416"/>
      <c r="BK70" s="416"/>
      <c r="BL70" s="416"/>
      <c r="BM70" s="416"/>
      <c r="BN70" s="416"/>
      <c r="BO70" s="416"/>
      <c r="BP70" s="460"/>
    </row>
    <row r="71" spans="1:68" ht="14.25" x14ac:dyDescent="0.2">
      <c r="A71" s="11"/>
      <c r="B71" s="420" t="str">
        <f t="shared" si="1"/>
        <v>05</v>
      </c>
      <c r="C71" s="421"/>
      <c r="D71" s="422"/>
      <c r="E71" s="424">
        <f t="shared" si="2"/>
        <v>0</v>
      </c>
      <c r="F71" s="425"/>
      <c r="G71" s="425"/>
      <c r="H71" s="425"/>
      <c r="I71" s="425"/>
      <c r="J71" s="426"/>
      <c r="K71" s="415">
        <f t="shared" si="3"/>
        <v>0</v>
      </c>
      <c r="L71" s="416"/>
      <c r="M71" s="416"/>
      <c r="N71" s="416"/>
      <c r="O71" s="416"/>
      <c r="P71" s="416"/>
      <c r="Q71" s="417"/>
      <c r="R71" s="415">
        <f t="shared" si="4"/>
        <v>0</v>
      </c>
      <c r="S71" s="416"/>
      <c r="T71" s="416"/>
      <c r="U71" s="416"/>
      <c r="V71" s="416"/>
      <c r="W71" s="416"/>
      <c r="X71" s="417"/>
      <c r="Y71" s="415">
        <f t="shared" si="5"/>
        <v>0</v>
      </c>
      <c r="Z71" s="416"/>
      <c r="AA71" s="416"/>
      <c r="AB71" s="416"/>
      <c r="AC71" s="416"/>
      <c r="AD71" s="416"/>
      <c r="AE71" s="417"/>
      <c r="AF71" s="415">
        <f t="shared" si="6"/>
        <v>0</v>
      </c>
      <c r="AG71" s="416"/>
      <c r="AH71" s="416"/>
      <c r="AI71" s="416"/>
      <c r="AJ71" s="416"/>
      <c r="AK71" s="416"/>
      <c r="AL71" s="416"/>
      <c r="AM71" s="417"/>
      <c r="AN71" s="415" t="e">
        <f>K71+Mês07!#REF!</f>
        <v>#REF!</v>
      </c>
      <c r="AO71" s="416"/>
      <c r="AP71" s="416"/>
      <c r="AQ71" s="416"/>
      <c r="AR71" s="416"/>
      <c r="AS71" s="416"/>
      <c r="AT71" s="417"/>
      <c r="AU71" s="415" t="e">
        <f>R71+Mês07!#REF!</f>
        <v>#REF!</v>
      </c>
      <c r="AV71" s="416"/>
      <c r="AW71" s="416"/>
      <c r="AX71" s="416"/>
      <c r="AY71" s="416"/>
      <c r="AZ71" s="416"/>
      <c r="BA71" s="417"/>
      <c r="BB71" s="415" t="e">
        <f>Y71+Mês07!#REF!</f>
        <v>#REF!</v>
      </c>
      <c r="BC71" s="416"/>
      <c r="BD71" s="416"/>
      <c r="BE71" s="416"/>
      <c r="BF71" s="416"/>
      <c r="BG71" s="416"/>
      <c r="BH71" s="417"/>
      <c r="BI71" s="415" t="e">
        <f>AF71+Mês07!#REF!</f>
        <v>#REF!</v>
      </c>
      <c r="BJ71" s="416"/>
      <c r="BK71" s="416"/>
      <c r="BL71" s="416"/>
      <c r="BM71" s="416"/>
      <c r="BN71" s="416"/>
      <c r="BO71" s="416"/>
      <c r="BP71" s="460"/>
    </row>
    <row r="72" spans="1:68" ht="14.25" x14ac:dyDescent="0.2">
      <c r="A72" s="11"/>
      <c r="B72" s="420" t="str">
        <f t="shared" si="1"/>
        <v>5.1</v>
      </c>
      <c r="C72" s="421"/>
      <c r="D72" s="422"/>
      <c r="E72" s="424">
        <f t="shared" si="2"/>
        <v>7662.1926719999992</v>
      </c>
      <c r="F72" s="425"/>
      <c r="G72" s="425"/>
      <c r="H72" s="425"/>
      <c r="I72" s="425"/>
      <c r="J72" s="426"/>
      <c r="K72" s="415">
        <f t="shared" si="3"/>
        <v>0</v>
      </c>
      <c r="L72" s="416"/>
      <c r="M72" s="416"/>
      <c r="N72" s="416"/>
      <c r="O72" s="416"/>
      <c r="P72" s="416"/>
      <c r="Q72" s="417"/>
      <c r="R72" s="415">
        <f t="shared" si="4"/>
        <v>0</v>
      </c>
      <c r="S72" s="416"/>
      <c r="T72" s="416"/>
      <c r="U72" s="416"/>
      <c r="V72" s="416"/>
      <c r="W72" s="416"/>
      <c r="X72" s="417"/>
      <c r="Y72" s="415">
        <f t="shared" si="5"/>
        <v>0</v>
      </c>
      <c r="Z72" s="416"/>
      <c r="AA72" s="416"/>
      <c r="AB72" s="416"/>
      <c r="AC72" s="416"/>
      <c r="AD72" s="416"/>
      <c r="AE72" s="417"/>
      <c r="AF72" s="415">
        <f t="shared" si="6"/>
        <v>0</v>
      </c>
      <c r="AG72" s="416"/>
      <c r="AH72" s="416"/>
      <c r="AI72" s="416"/>
      <c r="AJ72" s="416"/>
      <c r="AK72" s="416"/>
      <c r="AL72" s="416"/>
      <c r="AM72" s="417"/>
      <c r="AN72" s="415" t="e">
        <f>K72+Mês07!#REF!</f>
        <v>#REF!</v>
      </c>
      <c r="AO72" s="416"/>
      <c r="AP72" s="416"/>
      <c r="AQ72" s="416"/>
      <c r="AR72" s="416"/>
      <c r="AS72" s="416"/>
      <c r="AT72" s="417"/>
      <c r="AU72" s="415" t="e">
        <f>R72+Mês07!#REF!</f>
        <v>#REF!</v>
      </c>
      <c r="AV72" s="416"/>
      <c r="AW72" s="416"/>
      <c r="AX72" s="416"/>
      <c r="AY72" s="416"/>
      <c r="AZ72" s="416"/>
      <c r="BA72" s="417"/>
      <c r="BB72" s="415" t="e">
        <f>Y72+Mês07!#REF!</f>
        <v>#REF!</v>
      </c>
      <c r="BC72" s="416"/>
      <c r="BD72" s="416"/>
      <c r="BE72" s="416"/>
      <c r="BF72" s="416"/>
      <c r="BG72" s="416"/>
      <c r="BH72" s="417"/>
      <c r="BI72" s="415" t="e">
        <f>AF72+Mês07!#REF!</f>
        <v>#REF!</v>
      </c>
      <c r="BJ72" s="416"/>
      <c r="BK72" s="416"/>
      <c r="BL72" s="416"/>
      <c r="BM72" s="416"/>
      <c r="BN72" s="416"/>
      <c r="BO72" s="416"/>
      <c r="BP72" s="460"/>
    </row>
    <row r="73" spans="1:68" ht="14.25" x14ac:dyDescent="0.2">
      <c r="A73" s="11"/>
      <c r="B73" s="420" t="str">
        <f t="shared" si="1"/>
        <v>06</v>
      </c>
      <c r="C73" s="421"/>
      <c r="D73" s="422"/>
      <c r="E73" s="424">
        <f t="shared" si="2"/>
        <v>0</v>
      </c>
      <c r="F73" s="425"/>
      <c r="G73" s="425"/>
      <c r="H73" s="425"/>
      <c r="I73" s="425"/>
      <c r="J73" s="426"/>
      <c r="K73" s="415">
        <f t="shared" si="3"/>
        <v>0</v>
      </c>
      <c r="L73" s="416"/>
      <c r="M73" s="416"/>
      <c r="N73" s="416"/>
      <c r="O73" s="416"/>
      <c r="P73" s="416"/>
      <c r="Q73" s="417"/>
      <c r="R73" s="415">
        <f t="shared" si="4"/>
        <v>0</v>
      </c>
      <c r="S73" s="416"/>
      <c r="T73" s="416"/>
      <c r="U73" s="416"/>
      <c r="V73" s="416"/>
      <c r="W73" s="416"/>
      <c r="X73" s="417"/>
      <c r="Y73" s="415">
        <f t="shared" si="5"/>
        <v>0</v>
      </c>
      <c r="Z73" s="416"/>
      <c r="AA73" s="416"/>
      <c r="AB73" s="416"/>
      <c r="AC73" s="416"/>
      <c r="AD73" s="416"/>
      <c r="AE73" s="417"/>
      <c r="AF73" s="415">
        <f t="shared" si="6"/>
        <v>0</v>
      </c>
      <c r="AG73" s="416"/>
      <c r="AH73" s="416"/>
      <c r="AI73" s="416"/>
      <c r="AJ73" s="416"/>
      <c r="AK73" s="416"/>
      <c r="AL73" s="416"/>
      <c r="AM73" s="417"/>
      <c r="AN73" s="415" t="e">
        <f>K73+Mês07!#REF!</f>
        <v>#REF!</v>
      </c>
      <c r="AO73" s="416"/>
      <c r="AP73" s="416"/>
      <c r="AQ73" s="416"/>
      <c r="AR73" s="416"/>
      <c r="AS73" s="416"/>
      <c r="AT73" s="417"/>
      <c r="AU73" s="415" t="e">
        <f>R73+Mês07!#REF!</f>
        <v>#REF!</v>
      </c>
      <c r="AV73" s="416"/>
      <c r="AW73" s="416"/>
      <c r="AX73" s="416"/>
      <c r="AY73" s="416"/>
      <c r="AZ73" s="416"/>
      <c r="BA73" s="417"/>
      <c r="BB73" s="415" t="e">
        <f>Y73+Mês07!#REF!</f>
        <v>#REF!</v>
      </c>
      <c r="BC73" s="416"/>
      <c r="BD73" s="416"/>
      <c r="BE73" s="416"/>
      <c r="BF73" s="416"/>
      <c r="BG73" s="416"/>
      <c r="BH73" s="417"/>
      <c r="BI73" s="415" t="e">
        <f>AF73+Mês07!#REF!</f>
        <v>#REF!</v>
      </c>
      <c r="BJ73" s="416"/>
      <c r="BK73" s="416"/>
      <c r="BL73" s="416"/>
      <c r="BM73" s="416"/>
      <c r="BN73" s="416"/>
      <c r="BO73" s="416"/>
      <c r="BP73" s="460"/>
    </row>
    <row r="74" spans="1:68" ht="14.25" x14ac:dyDescent="0.2">
      <c r="A74" s="11"/>
      <c r="B74" s="420" t="str">
        <f t="shared" si="1"/>
        <v>6.1</v>
      </c>
      <c r="C74" s="421"/>
      <c r="D74" s="422"/>
      <c r="E74" s="424">
        <f t="shared" si="2"/>
        <v>10909.44424956</v>
      </c>
      <c r="F74" s="425"/>
      <c r="G74" s="425"/>
      <c r="H74" s="425"/>
      <c r="I74" s="425"/>
      <c r="J74" s="426"/>
      <c r="K74" s="415">
        <f t="shared" si="3"/>
        <v>0</v>
      </c>
      <c r="L74" s="416"/>
      <c r="M74" s="416"/>
      <c r="N74" s="416"/>
      <c r="O74" s="416"/>
      <c r="P74" s="416"/>
      <c r="Q74" s="417"/>
      <c r="R74" s="415">
        <f t="shared" si="4"/>
        <v>0</v>
      </c>
      <c r="S74" s="416"/>
      <c r="T74" s="416"/>
      <c r="U74" s="416"/>
      <c r="V74" s="416"/>
      <c r="W74" s="416"/>
      <c r="X74" s="417"/>
      <c r="Y74" s="415">
        <f t="shared" si="5"/>
        <v>0</v>
      </c>
      <c r="Z74" s="416"/>
      <c r="AA74" s="416"/>
      <c r="AB74" s="416"/>
      <c r="AC74" s="416"/>
      <c r="AD74" s="416"/>
      <c r="AE74" s="417"/>
      <c r="AF74" s="415">
        <f t="shared" si="6"/>
        <v>0</v>
      </c>
      <c r="AG74" s="416"/>
      <c r="AH74" s="416"/>
      <c r="AI74" s="416"/>
      <c r="AJ74" s="416"/>
      <c r="AK74" s="416"/>
      <c r="AL74" s="416"/>
      <c r="AM74" s="417"/>
      <c r="AN74" s="415" t="e">
        <f>K74+Mês07!#REF!</f>
        <v>#REF!</v>
      </c>
      <c r="AO74" s="416"/>
      <c r="AP74" s="416"/>
      <c r="AQ74" s="416"/>
      <c r="AR74" s="416"/>
      <c r="AS74" s="416"/>
      <c r="AT74" s="417"/>
      <c r="AU74" s="415" t="e">
        <f>R74+Mês07!#REF!</f>
        <v>#REF!</v>
      </c>
      <c r="AV74" s="416"/>
      <c r="AW74" s="416"/>
      <c r="AX74" s="416"/>
      <c r="AY74" s="416"/>
      <c r="AZ74" s="416"/>
      <c r="BA74" s="417"/>
      <c r="BB74" s="415" t="e">
        <f>Y74+Mês07!#REF!</f>
        <v>#REF!</v>
      </c>
      <c r="BC74" s="416"/>
      <c r="BD74" s="416"/>
      <c r="BE74" s="416"/>
      <c r="BF74" s="416"/>
      <c r="BG74" s="416"/>
      <c r="BH74" s="417"/>
      <c r="BI74" s="415" t="e">
        <f>AF74+Mês07!#REF!</f>
        <v>#REF!</v>
      </c>
      <c r="BJ74" s="416"/>
      <c r="BK74" s="416"/>
      <c r="BL74" s="416"/>
      <c r="BM74" s="416"/>
      <c r="BN74" s="416"/>
      <c r="BO74" s="416"/>
      <c r="BP74" s="460"/>
    </row>
    <row r="75" spans="1:68" ht="14.25" x14ac:dyDescent="0.2">
      <c r="A75" s="11"/>
      <c r="B75" s="420" t="str">
        <f t="shared" si="1"/>
        <v>6.2</v>
      </c>
      <c r="C75" s="421"/>
      <c r="D75" s="422"/>
      <c r="E75" s="424">
        <f t="shared" si="2"/>
        <v>41262.434407999994</v>
      </c>
      <c r="F75" s="425"/>
      <c r="G75" s="425"/>
      <c r="H75" s="425"/>
      <c r="I75" s="425"/>
      <c r="J75" s="426"/>
      <c r="K75" s="415">
        <f t="shared" si="3"/>
        <v>0</v>
      </c>
      <c r="L75" s="416"/>
      <c r="M75" s="416"/>
      <c r="N75" s="416"/>
      <c r="O75" s="416"/>
      <c r="P75" s="416"/>
      <c r="Q75" s="417"/>
      <c r="R75" s="415">
        <f t="shared" si="4"/>
        <v>0</v>
      </c>
      <c r="S75" s="416"/>
      <c r="T75" s="416"/>
      <c r="U75" s="416"/>
      <c r="V75" s="416"/>
      <c r="W75" s="416"/>
      <c r="X75" s="417"/>
      <c r="Y75" s="415">
        <f t="shared" si="5"/>
        <v>0</v>
      </c>
      <c r="Z75" s="416"/>
      <c r="AA75" s="416"/>
      <c r="AB75" s="416"/>
      <c r="AC75" s="416"/>
      <c r="AD75" s="416"/>
      <c r="AE75" s="417"/>
      <c r="AF75" s="415">
        <f t="shared" si="6"/>
        <v>0</v>
      </c>
      <c r="AG75" s="416"/>
      <c r="AH75" s="416"/>
      <c r="AI75" s="416"/>
      <c r="AJ75" s="416"/>
      <c r="AK75" s="416"/>
      <c r="AL75" s="416"/>
      <c r="AM75" s="417"/>
      <c r="AN75" s="415" t="e">
        <f>K75+Mês07!#REF!</f>
        <v>#REF!</v>
      </c>
      <c r="AO75" s="416"/>
      <c r="AP75" s="416"/>
      <c r="AQ75" s="416"/>
      <c r="AR75" s="416"/>
      <c r="AS75" s="416"/>
      <c r="AT75" s="417"/>
      <c r="AU75" s="415" t="e">
        <f>R75+Mês07!#REF!</f>
        <v>#REF!</v>
      </c>
      <c r="AV75" s="416"/>
      <c r="AW75" s="416"/>
      <c r="AX75" s="416"/>
      <c r="AY75" s="416"/>
      <c r="AZ75" s="416"/>
      <c r="BA75" s="417"/>
      <c r="BB75" s="415" t="e">
        <f>Y75+Mês07!#REF!</f>
        <v>#REF!</v>
      </c>
      <c r="BC75" s="416"/>
      <c r="BD75" s="416"/>
      <c r="BE75" s="416"/>
      <c r="BF75" s="416"/>
      <c r="BG75" s="416"/>
      <c r="BH75" s="417"/>
      <c r="BI75" s="415" t="e">
        <f>AF75+Mês07!#REF!</f>
        <v>#REF!</v>
      </c>
      <c r="BJ75" s="416"/>
      <c r="BK75" s="416"/>
      <c r="BL75" s="416"/>
      <c r="BM75" s="416"/>
      <c r="BN75" s="416"/>
      <c r="BO75" s="416"/>
      <c r="BP75" s="460"/>
    </row>
    <row r="76" spans="1:68" ht="14.25" x14ac:dyDescent="0.2">
      <c r="A76" s="11"/>
      <c r="B76" s="420" t="str">
        <f t="shared" si="1"/>
        <v>6.3</v>
      </c>
      <c r="C76" s="421"/>
      <c r="D76" s="422"/>
      <c r="E76" s="424">
        <f t="shared" si="2"/>
        <v>2797.7048171999995</v>
      </c>
      <c r="F76" s="425"/>
      <c r="G76" s="425"/>
      <c r="H76" s="425"/>
      <c r="I76" s="425"/>
      <c r="J76" s="426"/>
      <c r="K76" s="415">
        <f t="shared" si="3"/>
        <v>0</v>
      </c>
      <c r="L76" s="416"/>
      <c r="M76" s="416"/>
      <c r="N76" s="416"/>
      <c r="O76" s="416"/>
      <c r="P76" s="416"/>
      <c r="Q76" s="417"/>
      <c r="R76" s="415">
        <f t="shared" si="4"/>
        <v>0</v>
      </c>
      <c r="S76" s="416"/>
      <c r="T76" s="416"/>
      <c r="U76" s="416"/>
      <c r="V76" s="416"/>
      <c r="W76" s="416"/>
      <c r="X76" s="417"/>
      <c r="Y76" s="415">
        <f t="shared" si="5"/>
        <v>0</v>
      </c>
      <c r="Z76" s="416"/>
      <c r="AA76" s="416"/>
      <c r="AB76" s="416"/>
      <c r="AC76" s="416"/>
      <c r="AD76" s="416"/>
      <c r="AE76" s="417"/>
      <c r="AF76" s="415">
        <f t="shared" si="6"/>
        <v>0</v>
      </c>
      <c r="AG76" s="416"/>
      <c r="AH76" s="416"/>
      <c r="AI76" s="416"/>
      <c r="AJ76" s="416"/>
      <c r="AK76" s="416"/>
      <c r="AL76" s="416"/>
      <c r="AM76" s="417"/>
      <c r="AN76" s="415" t="e">
        <f>K76+Mês07!#REF!</f>
        <v>#REF!</v>
      </c>
      <c r="AO76" s="416"/>
      <c r="AP76" s="416"/>
      <c r="AQ76" s="416"/>
      <c r="AR76" s="416"/>
      <c r="AS76" s="416"/>
      <c r="AT76" s="417"/>
      <c r="AU76" s="415" t="e">
        <f>R76+Mês07!#REF!</f>
        <v>#REF!</v>
      </c>
      <c r="AV76" s="416"/>
      <c r="AW76" s="416"/>
      <c r="AX76" s="416"/>
      <c r="AY76" s="416"/>
      <c r="AZ76" s="416"/>
      <c r="BA76" s="417"/>
      <c r="BB76" s="415" t="e">
        <f>Y76+Mês07!#REF!</f>
        <v>#REF!</v>
      </c>
      <c r="BC76" s="416"/>
      <c r="BD76" s="416"/>
      <c r="BE76" s="416"/>
      <c r="BF76" s="416"/>
      <c r="BG76" s="416"/>
      <c r="BH76" s="417"/>
      <c r="BI76" s="415" t="e">
        <f>AF76+Mês07!#REF!</f>
        <v>#REF!</v>
      </c>
      <c r="BJ76" s="416"/>
      <c r="BK76" s="416"/>
      <c r="BL76" s="416"/>
      <c r="BM76" s="416"/>
      <c r="BN76" s="416"/>
      <c r="BO76" s="416"/>
      <c r="BP76" s="460"/>
    </row>
    <row r="77" spans="1:68" ht="14.25" x14ac:dyDescent="0.2">
      <c r="A77" s="11"/>
      <c r="B77" s="420" t="str">
        <f t="shared" si="1"/>
        <v>6.4</v>
      </c>
      <c r="C77" s="421"/>
      <c r="D77" s="422"/>
      <c r="E77" s="424">
        <f t="shared" si="2"/>
        <v>1764.2509559999999</v>
      </c>
      <c r="F77" s="425"/>
      <c r="G77" s="425"/>
      <c r="H77" s="425"/>
      <c r="I77" s="425"/>
      <c r="J77" s="426"/>
      <c r="K77" s="415">
        <f t="shared" si="3"/>
        <v>0</v>
      </c>
      <c r="L77" s="416"/>
      <c r="M77" s="416"/>
      <c r="N77" s="416"/>
      <c r="O77" s="416"/>
      <c r="P77" s="416"/>
      <c r="Q77" s="417"/>
      <c r="R77" s="415">
        <f t="shared" si="4"/>
        <v>0</v>
      </c>
      <c r="S77" s="416"/>
      <c r="T77" s="416"/>
      <c r="U77" s="416"/>
      <c r="V77" s="416"/>
      <c r="W77" s="416"/>
      <c r="X77" s="417"/>
      <c r="Y77" s="415">
        <f t="shared" si="5"/>
        <v>0</v>
      </c>
      <c r="Z77" s="416"/>
      <c r="AA77" s="416"/>
      <c r="AB77" s="416"/>
      <c r="AC77" s="416"/>
      <c r="AD77" s="416"/>
      <c r="AE77" s="417"/>
      <c r="AF77" s="415">
        <f t="shared" si="6"/>
        <v>0</v>
      </c>
      <c r="AG77" s="416"/>
      <c r="AH77" s="416"/>
      <c r="AI77" s="416"/>
      <c r="AJ77" s="416"/>
      <c r="AK77" s="416"/>
      <c r="AL77" s="416"/>
      <c r="AM77" s="417"/>
      <c r="AN77" s="415" t="e">
        <f>K77+Mês07!#REF!</f>
        <v>#REF!</v>
      </c>
      <c r="AO77" s="416"/>
      <c r="AP77" s="416"/>
      <c r="AQ77" s="416"/>
      <c r="AR77" s="416"/>
      <c r="AS77" s="416"/>
      <c r="AT77" s="417"/>
      <c r="AU77" s="415" t="e">
        <f>R77+Mês07!#REF!</f>
        <v>#REF!</v>
      </c>
      <c r="AV77" s="416"/>
      <c r="AW77" s="416"/>
      <c r="AX77" s="416"/>
      <c r="AY77" s="416"/>
      <c r="AZ77" s="416"/>
      <c r="BA77" s="417"/>
      <c r="BB77" s="415" t="e">
        <f>Y77+Mês07!#REF!</f>
        <v>#REF!</v>
      </c>
      <c r="BC77" s="416"/>
      <c r="BD77" s="416"/>
      <c r="BE77" s="416"/>
      <c r="BF77" s="416"/>
      <c r="BG77" s="416"/>
      <c r="BH77" s="417"/>
      <c r="BI77" s="415" t="e">
        <f>AF77+Mês07!#REF!</f>
        <v>#REF!</v>
      </c>
      <c r="BJ77" s="416"/>
      <c r="BK77" s="416"/>
      <c r="BL77" s="416"/>
      <c r="BM77" s="416"/>
      <c r="BN77" s="416"/>
      <c r="BO77" s="416"/>
      <c r="BP77" s="460"/>
    </row>
    <row r="78" spans="1:68" ht="14.25" x14ac:dyDescent="0.2">
      <c r="A78" s="11"/>
      <c r="B78" s="420" t="str">
        <f t="shared" si="1"/>
        <v>6.5</v>
      </c>
      <c r="C78" s="421"/>
      <c r="D78" s="422"/>
      <c r="E78" s="424">
        <f t="shared" si="2"/>
        <v>3060.7936415999998</v>
      </c>
      <c r="F78" s="425"/>
      <c r="G78" s="425"/>
      <c r="H78" s="425"/>
      <c r="I78" s="425"/>
      <c r="J78" s="426"/>
      <c r="K78" s="415">
        <f t="shared" si="3"/>
        <v>0</v>
      </c>
      <c r="L78" s="416"/>
      <c r="M78" s="416"/>
      <c r="N78" s="416"/>
      <c r="O78" s="416"/>
      <c r="P78" s="416"/>
      <c r="Q78" s="417"/>
      <c r="R78" s="415">
        <f t="shared" si="4"/>
        <v>0</v>
      </c>
      <c r="S78" s="416"/>
      <c r="T78" s="416"/>
      <c r="U78" s="416"/>
      <c r="V78" s="416"/>
      <c r="W78" s="416"/>
      <c r="X78" s="417"/>
      <c r="Y78" s="415">
        <f t="shared" si="5"/>
        <v>0</v>
      </c>
      <c r="Z78" s="416"/>
      <c r="AA78" s="416"/>
      <c r="AB78" s="416"/>
      <c r="AC78" s="416"/>
      <c r="AD78" s="416"/>
      <c r="AE78" s="417"/>
      <c r="AF78" s="415">
        <f t="shared" si="6"/>
        <v>0</v>
      </c>
      <c r="AG78" s="416"/>
      <c r="AH78" s="416"/>
      <c r="AI78" s="416"/>
      <c r="AJ78" s="416"/>
      <c r="AK78" s="416"/>
      <c r="AL78" s="416"/>
      <c r="AM78" s="417"/>
      <c r="AN78" s="415" t="e">
        <f>K78+Mês07!#REF!</f>
        <v>#REF!</v>
      </c>
      <c r="AO78" s="416"/>
      <c r="AP78" s="416"/>
      <c r="AQ78" s="416"/>
      <c r="AR78" s="416"/>
      <c r="AS78" s="416"/>
      <c r="AT78" s="417"/>
      <c r="AU78" s="415" t="e">
        <f>R78+Mês07!#REF!</f>
        <v>#REF!</v>
      </c>
      <c r="AV78" s="416"/>
      <c r="AW78" s="416"/>
      <c r="AX78" s="416"/>
      <c r="AY78" s="416"/>
      <c r="AZ78" s="416"/>
      <c r="BA78" s="417"/>
      <c r="BB78" s="415" t="e">
        <f>Y78+Mês07!#REF!</f>
        <v>#REF!</v>
      </c>
      <c r="BC78" s="416"/>
      <c r="BD78" s="416"/>
      <c r="BE78" s="416"/>
      <c r="BF78" s="416"/>
      <c r="BG78" s="416"/>
      <c r="BH78" s="417"/>
      <c r="BI78" s="415" t="e">
        <f>AF78+Mês07!#REF!</f>
        <v>#REF!</v>
      </c>
      <c r="BJ78" s="416"/>
      <c r="BK78" s="416"/>
      <c r="BL78" s="416"/>
      <c r="BM78" s="416"/>
      <c r="BN78" s="416"/>
      <c r="BO78" s="416"/>
      <c r="BP78" s="460"/>
    </row>
    <row r="79" spans="1:68" ht="14.25" x14ac:dyDescent="0.2">
      <c r="A79" s="11"/>
      <c r="B79" s="420" t="e">
        <f t="shared" si="1"/>
        <v>#REF!</v>
      </c>
      <c r="C79" s="421"/>
      <c r="D79" s="422"/>
      <c r="E79" s="424" t="e">
        <f t="shared" si="2"/>
        <v>#REF!</v>
      </c>
      <c r="F79" s="425"/>
      <c r="G79" s="425"/>
      <c r="H79" s="425"/>
      <c r="I79" s="425"/>
      <c r="J79" s="426"/>
      <c r="K79" s="415" t="e">
        <f t="shared" si="3"/>
        <v>#REF!</v>
      </c>
      <c r="L79" s="416"/>
      <c r="M79" s="416"/>
      <c r="N79" s="416"/>
      <c r="O79" s="416"/>
      <c r="P79" s="416"/>
      <c r="Q79" s="417"/>
      <c r="R79" s="415" t="e">
        <f t="shared" si="4"/>
        <v>#REF!</v>
      </c>
      <c r="S79" s="416"/>
      <c r="T79" s="416"/>
      <c r="U79" s="416"/>
      <c r="V79" s="416"/>
      <c r="W79" s="416"/>
      <c r="X79" s="417"/>
      <c r="Y79" s="415" t="e">
        <f t="shared" si="5"/>
        <v>#REF!</v>
      </c>
      <c r="Z79" s="416"/>
      <c r="AA79" s="416"/>
      <c r="AB79" s="416"/>
      <c r="AC79" s="416"/>
      <c r="AD79" s="416"/>
      <c r="AE79" s="417"/>
      <c r="AF79" s="415" t="e">
        <f t="shared" si="6"/>
        <v>#REF!</v>
      </c>
      <c r="AG79" s="416"/>
      <c r="AH79" s="416"/>
      <c r="AI79" s="416"/>
      <c r="AJ79" s="416"/>
      <c r="AK79" s="416"/>
      <c r="AL79" s="416"/>
      <c r="AM79" s="417"/>
      <c r="AN79" s="415" t="e">
        <f>K79+Mês07!#REF!</f>
        <v>#REF!</v>
      </c>
      <c r="AO79" s="416"/>
      <c r="AP79" s="416"/>
      <c r="AQ79" s="416"/>
      <c r="AR79" s="416"/>
      <c r="AS79" s="416"/>
      <c r="AT79" s="417"/>
      <c r="AU79" s="415" t="e">
        <f>R79+Mês07!#REF!</f>
        <v>#REF!</v>
      </c>
      <c r="AV79" s="416"/>
      <c r="AW79" s="416"/>
      <c r="AX79" s="416"/>
      <c r="AY79" s="416"/>
      <c r="AZ79" s="416"/>
      <c r="BA79" s="417"/>
      <c r="BB79" s="415" t="e">
        <f>Y79+Mês07!#REF!</f>
        <v>#REF!</v>
      </c>
      <c r="BC79" s="416"/>
      <c r="BD79" s="416"/>
      <c r="BE79" s="416"/>
      <c r="BF79" s="416"/>
      <c r="BG79" s="416"/>
      <c r="BH79" s="417"/>
      <c r="BI79" s="415" t="e">
        <f>AF79+Mês07!#REF!</f>
        <v>#REF!</v>
      </c>
      <c r="BJ79" s="416"/>
      <c r="BK79" s="416"/>
      <c r="BL79" s="416"/>
      <c r="BM79" s="416"/>
      <c r="BN79" s="416"/>
      <c r="BO79" s="416"/>
      <c r="BP79" s="460"/>
    </row>
    <row r="80" spans="1:68" ht="14.25" x14ac:dyDescent="0.2">
      <c r="A80" s="11"/>
      <c r="B80" s="420" t="e">
        <f t="shared" si="1"/>
        <v>#REF!</v>
      </c>
      <c r="C80" s="421"/>
      <c r="D80" s="422"/>
      <c r="E80" s="424" t="e">
        <f t="shared" si="2"/>
        <v>#REF!</v>
      </c>
      <c r="F80" s="425"/>
      <c r="G80" s="425"/>
      <c r="H80" s="425"/>
      <c r="I80" s="425"/>
      <c r="J80" s="426"/>
      <c r="K80" s="415" t="e">
        <f t="shared" si="3"/>
        <v>#REF!</v>
      </c>
      <c r="L80" s="416"/>
      <c r="M80" s="416"/>
      <c r="N80" s="416"/>
      <c r="O80" s="416"/>
      <c r="P80" s="416"/>
      <c r="Q80" s="417"/>
      <c r="R80" s="415" t="e">
        <f t="shared" si="4"/>
        <v>#REF!</v>
      </c>
      <c r="S80" s="416"/>
      <c r="T80" s="416"/>
      <c r="U80" s="416"/>
      <c r="V80" s="416"/>
      <c r="W80" s="416"/>
      <c r="X80" s="417"/>
      <c r="Y80" s="415" t="e">
        <f t="shared" si="5"/>
        <v>#REF!</v>
      </c>
      <c r="Z80" s="416"/>
      <c r="AA80" s="416"/>
      <c r="AB80" s="416"/>
      <c r="AC80" s="416"/>
      <c r="AD80" s="416"/>
      <c r="AE80" s="417"/>
      <c r="AF80" s="415" t="e">
        <f t="shared" si="6"/>
        <v>#REF!</v>
      </c>
      <c r="AG80" s="416"/>
      <c r="AH80" s="416"/>
      <c r="AI80" s="416"/>
      <c r="AJ80" s="416"/>
      <c r="AK80" s="416"/>
      <c r="AL80" s="416"/>
      <c r="AM80" s="417"/>
      <c r="AN80" s="415" t="e">
        <f>K80+Mês07!#REF!</f>
        <v>#REF!</v>
      </c>
      <c r="AO80" s="416"/>
      <c r="AP80" s="416"/>
      <c r="AQ80" s="416"/>
      <c r="AR80" s="416"/>
      <c r="AS80" s="416"/>
      <c r="AT80" s="417"/>
      <c r="AU80" s="415" t="e">
        <f>R80+Mês07!#REF!</f>
        <v>#REF!</v>
      </c>
      <c r="AV80" s="416"/>
      <c r="AW80" s="416"/>
      <c r="AX80" s="416"/>
      <c r="AY80" s="416"/>
      <c r="AZ80" s="416"/>
      <c r="BA80" s="417"/>
      <c r="BB80" s="415" t="e">
        <f>Y80+Mês07!#REF!</f>
        <v>#REF!</v>
      </c>
      <c r="BC80" s="416"/>
      <c r="BD80" s="416"/>
      <c r="BE80" s="416"/>
      <c r="BF80" s="416"/>
      <c r="BG80" s="416"/>
      <c r="BH80" s="417"/>
      <c r="BI80" s="415" t="e">
        <f>AF80+Mês07!#REF!</f>
        <v>#REF!</v>
      </c>
      <c r="BJ80" s="416"/>
      <c r="BK80" s="416"/>
      <c r="BL80" s="416"/>
      <c r="BM80" s="416"/>
      <c r="BN80" s="416"/>
      <c r="BO80" s="416"/>
      <c r="BP80" s="460"/>
    </row>
    <row r="81" spans="1:68" ht="14.25" x14ac:dyDescent="0.2">
      <c r="A81" s="11"/>
      <c r="B81" s="420" t="e">
        <f t="shared" si="1"/>
        <v>#REF!</v>
      </c>
      <c r="C81" s="421"/>
      <c r="D81" s="422"/>
      <c r="E81" s="424" t="e">
        <f t="shared" si="2"/>
        <v>#REF!</v>
      </c>
      <c r="F81" s="425"/>
      <c r="G81" s="425"/>
      <c r="H81" s="425"/>
      <c r="I81" s="425"/>
      <c r="J81" s="426"/>
      <c r="K81" s="415" t="e">
        <f t="shared" si="3"/>
        <v>#REF!</v>
      </c>
      <c r="L81" s="416"/>
      <c r="M81" s="416"/>
      <c r="N81" s="416"/>
      <c r="O81" s="416"/>
      <c r="P81" s="416"/>
      <c r="Q81" s="417"/>
      <c r="R81" s="415" t="e">
        <f t="shared" si="4"/>
        <v>#REF!</v>
      </c>
      <c r="S81" s="416"/>
      <c r="T81" s="416"/>
      <c r="U81" s="416"/>
      <c r="V81" s="416"/>
      <c r="W81" s="416"/>
      <c r="X81" s="417"/>
      <c r="Y81" s="415" t="e">
        <f t="shared" si="5"/>
        <v>#REF!</v>
      </c>
      <c r="Z81" s="416"/>
      <c r="AA81" s="416"/>
      <c r="AB81" s="416"/>
      <c r="AC81" s="416"/>
      <c r="AD81" s="416"/>
      <c r="AE81" s="417"/>
      <c r="AF81" s="415" t="e">
        <f t="shared" si="6"/>
        <v>#REF!</v>
      </c>
      <c r="AG81" s="416"/>
      <c r="AH81" s="416"/>
      <c r="AI81" s="416"/>
      <c r="AJ81" s="416"/>
      <c r="AK81" s="416"/>
      <c r="AL81" s="416"/>
      <c r="AM81" s="417"/>
      <c r="AN81" s="415" t="e">
        <f>K81+Mês07!#REF!</f>
        <v>#REF!</v>
      </c>
      <c r="AO81" s="416"/>
      <c r="AP81" s="416"/>
      <c r="AQ81" s="416"/>
      <c r="AR81" s="416"/>
      <c r="AS81" s="416"/>
      <c r="AT81" s="417"/>
      <c r="AU81" s="415" t="e">
        <f>R81+Mês07!#REF!</f>
        <v>#REF!</v>
      </c>
      <c r="AV81" s="416"/>
      <c r="AW81" s="416"/>
      <c r="AX81" s="416"/>
      <c r="AY81" s="416"/>
      <c r="AZ81" s="416"/>
      <c r="BA81" s="417"/>
      <c r="BB81" s="415" t="e">
        <f>Y81+Mês07!#REF!</f>
        <v>#REF!</v>
      </c>
      <c r="BC81" s="416"/>
      <c r="BD81" s="416"/>
      <c r="BE81" s="416"/>
      <c r="BF81" s="416"/>
      <c r="BG81" s="416"/>
      <c r="BH81" s="417"/>
      <c r="BI81" s="415" t="e">
        <f>AF81+Mês07!#REF!</f>
        <v>#REF!</v>
      </c>
      <c r="BJ81" s="416"/>
      <c r="BK81" s="416"/>
      <c r="BL81" s="416"/>
      <c r="BM81" s="416"/>
      <c r="BN81" s="416"/>
      <c r="BO81" s="416"/>
      <c r="BP81" s="460"/>
    </row>
    <row r="82" spans="1:68" ht="14.25" x14ac:dyDescent="0.2">
      <c r="A82" s="11"/>
      <c r="B82" s="420" t="e">
        <f t="shared" si="1"/>
        <v>#REF!</v>
      </c>
      <c r="C82" s="421"/>
      <c r="D82" s="422"/>
      <c r="E82" s="424" t="e">
        <f t="shared" si="2"/>
        <v>#REF!</v>
      </c>
      <c r="F82" s="425"/>
      <c r="G82" s="425"/>
      <c r="H82" s="425"/>
      <c r="I82" s="425"/>
      <c r="J82" s="426"/>
      <c r="K82" s="415" t="e">
        <f t="shared" si="3"/>
        <v>#REF!</v>
      </c>
      <c r="L82" s="416"/>
      <c r="M82" s="416"/>
      <c r="N82" s="416"/>
      <c r="O82" s="416"/>
      <c r="P82" s="416"/>
      <c r="Q82" s="417"/>
      <c r="R82" s="415" t="e">
        <f t="shared" si="4"/>
        <v>#REF!</v>
      </c>
      <c r="S82" s="416"/>
      <c r="T82" s="416"/>
      <c r="U82" s="416"/>
      <c r="V82" s="416"/>
      <c r="W82" s="416"/>
      <c r="X82" s="417"/>
      <c r="Y82" s="415" t="e">
        <f t="shared" si="5"/>
        <v>#REF!</v>
      </c>
      <c r="Z82" s="416"/>
      <c r="AA82" s="416"/>
      <c r="AB82" s="416"/>
      <c r="AC82" s="416"/>
      <c r="AD82" s="416"/>
      <c r="AE82" s="417"/>
      <c r="AF82" s="415" t="e">
        <f t="shared" si="6"/>
        <v>#REF!</v>
      </c>
      <c r="AG82" s="416"/>
      <c r="AH82" s="416"/>
      <c r="AI82" s="416"/>
      <c r="AJ82" s="416"/>
      <c r="AK82" s="416"/>
      <c r="AL82" s="416"/>
      <c r="AM82" s="417"/>
      <c r="AN82" s="415" t="e">
        <f>K82+Mês07!#REF!</f>
        <v>#REF!</v>
      </c>
      <c r="AO82" s="416"/>
      <c r="AP82" s="416"/>
      <c r="AQ82" s="416"/>
      <c r="AR82" s="416"/>
      <c r="AS82" s="416"/>
      <c r="AT82" s="417"/>
      <c r="AU82" s="415" t="e">
        <f>R82+Mês07!#REF!</f>
        <v>#REF!</v>
      </c>
      <c r="AV82" s="416"/>
      <c r="AW82" s="416"/>
      <c r="AX82" s="416"/>
      <c r="AY82" s="416"/>
      <c r="AZ82" s="416"/>
      <c r="BA82" s="417"/>
      <c r="BB82" s="415" t="e">
        <f>Y82+Mês07!#REF!</f>
        <v>#REF!</v>
      </c>
      <c r="BC82" s="416"/>
      <c r="BD82" s="416"/>
      <c r="BE82" s="416"/>
      <c r="BF82" s="416"/>
      <c r="BG82" s="416"/>
      <c r="BH82" s="417"/>
      <c r="BI82" s="415" t="e">
        <f>AF82+Mês07!#REF!</f>
        <v>#REF!</v>
      </c>
      <c r="BJ82" s="416"/>
      <c r="BK82" s="416"/>
      <c r="BL82" s="416"/>
      <c r="BM82" s="416"/>
      <c r="BN82" s="416"/>
      <c r="BO82" s="416"/>
      <c r="BP82" s="460"/>
    </row>
    <row r="83" spans="1:68" ht="14.25" x14ac:dyDescent="0.2">
      <c r="A83" s="11"/>
      <c r="B83" s="420" t="e">
        <f t="shared" si="1"/>
        <v>#REF!</v>
      </c>
      <c r="C83" s="421"/>
      <c r="D83" s="422"/>
      <c r="E83" s="424" t="e">
        <f t="shared" si="2"/>
        <v>#REF!</v>
      </c>
      <c r="F83" s="425"/>
      <c r="G83" s="425"/>
      <c r="H83" s="425"/>
      <c r="I83" s="425"/>
      <c r="J83" s="426"/>
      <c r="K83" s="415" t="e">
        <f t="shared" si="3"/>
        <v>#REF!</v>
      </c>
      <c r="L83" s="416"/>
      <c r="M83" s="416"/>
      <c r="N83" s="416"/>
      <c r="O83" s="416"/>
      <c r="P83" s="416"/>
      <c r="Q83" s="417"/>
      <c r="R83" s="415" t="e">
        <f t="shared" si="4"/>
        <v>#REF!</v>
      </c>
      <c r="S83" s="416"/>
      <c r="T83" s="416"/>
      <c r="U83" s="416"/>
      <c r="V83" s="416"/>
      <c r="W83" s="416"/>
      <c r="X83" s="417"/>
      <c r="Y83" s="415" t="e">
        <f t="shared" si="5"/>
        <v>#REF!</v>
      </c>
      <c r="Z83" s="416"/>
      <c r="AA83" s="416"/>
      <c r="AB83" s="416"/>
      <c r="AC83" s="416"/>
      <c r="AD83" s="416"/>
      <c r="AE83" s="417"/>
      <c r="AF83" s="415" t="e">
        <f t="shared" si="6"/>
        <v>#REF!</v>
      </c>
      <c r="AG83" s="416"/>
      <c r="AH83" s="416"/>
      <c r="AI83" s="416"/>
      <c r="AJ83" s="416"/>
      <c r="AK83" s="416"/>
      <c r="AL83" s="416"/>
      <c r="AM83" s="417"/>
      <c r="AN83" s="415" t="e">
        <f>K83+Mês07!#REF!</f>
        <v>#REF!</v>
      </c>
      <c r="AO83" s="416"/>
      <c r="AP83" s="416"/>
      <c r="AQ83" s="416"/>
      <c r="AR83" s="416"/>
      <c r="AS83" s="416"/>
      <c r="AT83" s="417"/>
      <c r="AU83" s="415" t="e">
        <f>R83+Mês07!#REF!</f>
        <v>#REF!</v>
      </c>
      <c r="AV83" s="416"/>
      <c r="AW83" s="416"/>
      <c r="AX83" s="416"/>
      <c r="AY83" s="416"/>
      <c r="AZ83" s="416"/>
      <c r="BA83" s="417"/>
      <c r="BB83" s="415" t="e">
        <f>Y83+Mês07!#REF!</f>
        <v>#REF!</v>
      </c>
      <c r="BC83" s="416"/>
      <c r="BD83" s="416"/>
      <c r="BE83" s="416"/>
      <c r="BF83" s="416"/>
      <c r="BG83" s="416"/>
      <c r="BH83" s="417"/>
      <c r="BI83" s="415" t="e">
        <f>AF83+Mês07!#REF!</f>
        <v>#REF!</v>
      </c>
      <c r="BJ83" s="416"/>
      <c r="BK83" s="416"/>
      <c r="BL83" s="416"/>
      <c r="BM83" s="416"/>
      <c r="BN83" s="416"/>
      <c r="BO83" s="416"/>
      <c r="BP83" s="460"/>
    </row>
    <row r="84" spans="1:68" ht="14.25" x14ac:dyDescent="0.2">
      <c r="A84" s="11"/>
      <c r="B84" s="420" t="e">
        <f t="shared" si="1"/>
        <v>#REF!</v>
      </c>
      <c r="C84" s="421"/>
      <c r="D84" s="422"/>
      <c r="E84" s="424" t="e">
        <f t="shared" si="2"/>
        <v>#REF!</v>
      </c>
      <c r="F84" s="425"/>
      <c r="G84" s="425"/>
      <c r="H84" s="425"/>
      <c r="I84" s="425"/>
      <c r="J84" s="426"/>
      <c r="K84" s="415" t="e">
        <f t="shared" si="3"/>
        <v>#REF!</v>
      </c>
      <c r="L84" s="416"/>
      <c r="M84" s="416"/>
      <c r="N84" s="416"/>
      <c r="O84" s="416"/>
      <c r="P84" s="416"/>
      <c r="Q84" s="417"/>
      <c r="R84" s="415" t="e">
        <f t="shared" si="4"/>
        <v>#REF!</v>
      </c>
      <c r="S84" s="416"/>
      <c r="T84" s="416"/>
      <c r="U84" s="416"/>
      <c r="V84" s="416"/>
      <c r="W84" s="416"/>
      <c r="X84" s="417"/>
      <c r="Y84" s="415" t="e">
        <f t="shared" si="5"/>
        <v>#REF!</v>
      </c>
      <c r="Z84" s="416"/>
      <c r="AA84" s="416"/>
      <c r="AB84" s="416"/>
      <c r="AC84" s="416"/>
      <c r="AD84" s="416"/>
      <c r="AE84" s="417"/>
      <c r="AF84" s="415" t="e">
        <f t="shared" si="6"/>
        <v>#REF!</v>
      </c>
      <c r="AG84" s="416"/>
      <c r="AH84" s="416"/>
      <c r="AI84" s="416"/>
      <c r="AJ84" s="416"/>
      <c r="AK84" s="416"/>
      <c r="AL84" s="416"/>
      <c r="AM84" s="417"/>
      <c r="AN84" s="415" t="e">
        <f>K84+Mês07!#REF!</f>
        <v>#REF!</v>
      </c>
      <c r="AO84" s="416"/>
      <c r="AP84" s="416"/>
      <c r="AQ84" s="416"/>
      <c r="AR84" s="416"/>
      <c r="AS84" s="416"/>
      <c r="AT84" s="417"/>
      <c r="AU84" s="415" t="e">
        <f>R84+Mês07!#REF!</f>
        <v>#REF!</v>
      </c>
      <c r="AV84" s="416"/>
      <c r="AW84" s="416"/>
      <c r="AX84" s="416"/>
      <c r="AY84" s="416"/>
      <c r="AZ84" s="416"/>
      <c r="BA84" s="417"/>
      <c r="BB84" s="415" t="e">
        <f>Y84+Mês07!#REF!</f>
        <v>#REF!</v>
      </c>
      <c r="BC84" s="416"/>
      <c r="BD84" s="416"/>
      <c r="BE84" s="416"/>
      <c r="BF84" s="416"/>
      <c r="BG84" s="416"/>
      <c r="BH84" s="417"/>
      <c r="BI84" s="415" t="e">
        <f>AF84+Mês07!#REF!</f>
        <v>#REF!</v>
      </c>
      <c r="BJ84" s="416"/>
      <c r="BK84" s="416"/>
      <c r="BL84" s="416"/>
      <c r="BM84" s="416"/>
      <c r="BN84" s="416"/>
      <c r="BO84" s="416"/>
      <c r="BP84" s="460"/>
    </row>
    <row r="85" spans="1:68" ht="14.25" x14ac:dyDescent="0.2">
      <c r="A85" s="11"/>
      <c r="B85" s="420" t="e">
        <f t="shared" si="1"/>
        <v>#REF!</v>
      </c>
      <c r="C85" s="421"/>
      <c r="D85" s="422"/>
      <c r="E85" s="424" t="e">
        <f t="shared" si="2"/>
        <v>#REF!</v>
      </c>
      <c r="F85" s="425"/>
      <c r="G85" s="425"/>
      <c r="H85" s="425"/>
      <c r="I85" s="425"/>
      <c r="J85" s="426"/>
      <c r="K85" s="415" t="e">
        <f t="shared" si="3"/>
        <v>#REF!</v>
      </c>
      <c r="L85" s="416"/>
      <c r="M85" s="416"/>
      <c r="N85" s="416"/>
      <c r="O85" s="416"/>
      <c r="P85" s="416"/>
      <c r="Q85" s="417"/>
      <c r="R85" s="415" t="e">
        <f t="shared" si="4"/>
        <v>#REF!</v>
      </c>
      <c r="S85" s="416"/>
      <c r="T85" s="416"/>
      <c r="U85" s="416"/>
      <c r="V85" s="416"/>
      <c r="W85" s="416"/>
      <c r="X85" s="417"/>
      <c r="Y85" s="415" t="e">
        <f t="shared" si="5"/>
        <v>#REF!</v>
      </c>
      <c r="Z85" s="416"/>
      <c r="AA85" s="416"/>
      <c r="AB85" s="416"/>
      <c r="AC85" s="416"/>
      <c r="AD85" s="416"/>
      <c r="AE85" s="417"/>
      <c r="AF85" s="415" t="e">
        <f t="shared" si="6"/>
        <v>#REF!</v>
      </c>
      <c r="AG85" s="416"/>
      <c r="AH85" s="416"/>
      <c r="AI85" s="416"/>
      <c r="AJ85" s="416"/>
      <c r="AK85" s="416"/>
      <c r="AL85" s="416"/>
      <c r="AM85" s="417"/>
      <c r="AN85" s="415" t="e">
        <f>K85+Mês07!#REF!</f>
        <v>#REF!</v>
      </c>
      <c r="AO85" s="416"/>
      <c r="AP85" s="416"/>
      <c r="AQ85" s="416"/>
      <c r="AR85" s="416"/>
      <c r="AS85" s="416"/>
      <c r="AT85" s="417"/>
      <c r="AU85" s="415" t="e">
        <f>R85+Mês07!#REF!</f>
        <v>#REF!</v>
      </c>
      <c r="AV85" s="416"/>
      <c r="AW85" s="416"/>
      <c r="AX85" s="416"/>
      <c r="AY85" s="416"/>
      <c r="AZ85" s="416"/>
      <c r="BA85" s="417"/>
      <c r="BB85" s="415" t="e">
        <f>Y85+Mês07!#REF!</f>
        <v>#REF!</v>
      </c>
      <c r="BC85" s="416"/>
      <c r="BD85" s="416"/>
      <c r="BE85" s="416"/>
      <c r="BF85" s="416"/>
      <c r="BG85" s="416"/>
      <c r="BH85" s="417"/>
      <c r="BI85" s="415" t="e">
        <f>AF85+Mês07!#REF!</f>
        <v>#REF!</v>
      </c>
      <c r="BJ85" s="416"/>
      <c r="BK85" s="416"/>
      <c r="BL85" s="416"/>
      <c r="BM85" s="416"/>
      <c r="BN85" s="416"/>
      <c r="BO85" s="416"/>
      <c r="BP85" s="460"/>
    </row>
    <row r="86" spans="1:68" ht="14.25" x14ac:dyDescent="0.2">
      <c r="A86" s="11"/>
      <c r="B86" s="420" t="e">
        <f t="shared" si="1"/>
        <v>#REF!</v>
      </c>
      <c r="C86" s="421"/>
      <c r="D86" s="422"/>
      <c r="E86" s="424" t="e">
        <f t="shared" si="2"/>
        <v>#REF!</v>
      </c>
      <c r="F86" s="425"/>
      <c r="G86" s="425"/>
      <c r="H86" s="425"/>
      <c r="I86" s="425"/>
      <c r="J86" s="426"/>
      <c r="K86" s="415" t="e">
        <f t="shared" si="3"/>
        <v>#REF!</v>
      </c>
      <c r="L86" s="416"/>
      <c r="M86" s="416"/>
      <c r="N86" s="416"/>
      <c r="O86" s="416"/>
      <c r="P86" s="416"/>
      <c r="Q86" s="417"/>
      <c r="R86" s="415" t="e">
        <f t="shared" si="4"/>
        <v>#REF!</v>
      </c>
      <c r="S86" s="416"/>
      <c r="T86" s="416"/>
      <c r="U86" s="416"/>
      <c r="V86" s="416"/>
      <c r="W86" s="416"/>
      <c r="X86" s="417"/>
      <c r="Y86" s="415" t="e">
        <f t="shared" si="5"/>
        <v>#REF!</v>
      </c>
      <c r="Z86" s="416"/>
      <c r="AA86" s="416"/>
      <c r="AB86" s="416"/>
      <c r="AC86" s="416"/>
      <c r="AD86" s="416"/>
      <c r="AE86" s="417"/>
      <c r="AF86" s="415" t="e">
        <f t="shared" si="6"/>
        <v>#REF!</v>
      </c>
      <c r="AG86" s="416"/>
      <c r="AH86" s="416"/>
      <c r="AI86" s="416"/>
      <c r="AJ86" s="416"/>
      <c r="AK86" s="416"/>
      <c r="AL86" s="416"/>
      <c r="AM86" s="417"/>
      <c r="AN86" s="415" t="e">
        <f>K86+Mês07!#REF!</f>
        <v>#REF!</v>
      </c>
      <c r="AO86" s="416"/>
      <c r="AP86" s="416"/>
      <c r="AQ86" s="416"/>
      <c r="AR86" s="416"/>
      <c r="AS86" s="416"/>
      <c r="AT86" s="417"/>
      <c r="AU86" s="415" t="e">
        <f>R86+Mês07!#REF!</f>
        <v>#REF!</v>
      </c>
      <c r="AV86" s="416"/>
      <c r="AW86" s="416"/>
      <c r="AX86" s="416"/>
      <c r="AY86" s="416"/>
      <c r="AZ86" s="416"/>
      <c r="BA86" s="417"/>
      <c r="BB86" s="415" t="e">
        <f>Y86+Mês07!#REF!</f>
        <v>#REF!</v>
      </c>
      <c r="BC86" s="416"/>
      <c r="BD86" s="416"/>
      <c r="BE86" s="416"/>
      <c r="BF86" s="416"/>
      <c r="BG86" s="416"/>
      <c r="BH86" s="417"/>
      <c r="BI86" s="415" t="e">
        <f>AF86+Mês07!#REF!</f>
        <v>#REF!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e">
        <f t="shared" si="1"/>
        <v>#REF!</v>
      </c>
      <c r="C87" s="421"/>
      <c r="D87" s="422"/>
      <c r="E87" s="424" t="e">
        <f t="shared" si="2"/>
        <v>#REF!</v>
      </c>
      <c r="F87" s="425"/>
      <c r="G87" s="425"/>
      <c r="H87" s="425"/>
      <c r="I87" s="425"/>
      <c r="J87" s="426"/>
      <c r="K87" s="415" t="e">
        <f t="shared" si="3"/>
        <v>#REF!</v>
      </c>
      <c r="L87" s="416"/>
      <c r="M87" s="416"/>
      <c r="N87" s="416"/>
      <c r="O87" s="416"/>
      <c r="P87" s="416"/>
      <c r="Q87" s="417"/>
      <c r="R87" s="415" t="e">
        <f t="shared" si="4"/>
        <v>#REF!</v>
      </c>
      <c r="S87" s="416"/>
      <c r="T87" s="416"/>
      <c r="U87" s="416"/>
      <c r="V87" s="416"/>
      <c r="W87" s="416"/>
      <c r="X87" s="417"/>
      <c r="Y87" s="415" t="e">
        <f t="shared" si="5"/>
        <v>#REF!</v>
      </c>
      <c r="Z87" s="416"/>
      <c r="AA87" s="416"/>
      <c r="AB87" s="416"/>
      <c r="AC87" s="416"/>
      <c r="AD87" s="416"/>
      <c r="AE87" s="417"/>
      <c r="AF87" s="415" t="e">
        <f t="shared" si="6"/>
        <v>#REF!</v>
      </c>
      <c r="AG87" s="416"/>
      <c r="AH87" s="416"/>
      <c r="AI87" s="416"/>
      <c r="AJ87" s="416"/>
      <c r="AK87" s="416"/>
      <c r="AL87" s="416"/>
      <c r="AM87" s="417"/>
      <c r="AN87" s="415" t="e">
        <f>K87+Mês07!#REF!</f>
        <v>#REF!</v>
      </c>
      <c r="AO87" s="416"/>
      <c r="AP87" s="416"/>
      <c r="AQ87" s="416"/>
      <c r="AR87" s="416"/>
      <c r="AS87" s="416"/>
      <c r="AT87" s="417"/>
      <c r="AU87" s="415" t="e">
        <f>R87+Mês07!#REF!</f>
        <v>#REF!</v>
      </c>
      <c r="AV87" s="416"/>
      <c r="AW87" s="416"/>
      <c r="AX87" s="416"/>
      <c r="AY87" s="416"/>
      <c r="AZ87" s="416"/>
      <c r="BA87" s="417"/>
      <c r="BB87" s="415" t="e">
        <f>Y87+Mês07!#REF!</f>
        <v>#REF!</v>
      </c>
      <c r="BC87" s="416"/>
      <c r="BD87" s="416"/>
      <c r="BE87" s="416"/>
      <c r="BF87" s="416"/>
      <c r="BG87" s="416"/>
      <c r="BH87" s="417"/>
      <c r="BI87" s="415" t="e">
        <f>AF87+Mês07!#REF!</f>
        <v>#REF!</v>
      </c>
      <c r="BJ87" s="416"/>
      <c r="BK87" s="416"/>
      <c r="BL87" s="416"/>
      <c r="BM87" s="416"/>
      <c r="BN87" s="416"/>
      <c r="BO87" s="416"/>
      <c r="BP87" s="460"/>
    </row>
    <row r="88" spans="1:68" ht="15" thickBot="1" x14ac:dyDescent="0.25">
      <c r="A88" s="11"/>
      <c r="B88" s="605" t="e">
        <f t="shared" si="1"/>
        <v>#REF!</v>
      </c>
      <c r="C88" s="606"/>
      <c r="D88" s="607"/>
      <c r="E88" s="612" t="e">
        <f t="shared" si="2"/>
        <v>#REF!</v>
      </c>
      <c r="F88" s="613"/>
      <c r="G88" s="613"/>
      <c r="H88" s="613"/>
      <c r="I88" s="613"/>
      <c r="J88" s="614"/>
      <c r="K88" s="415" t="e">
        <f t="shared" si="3"/>
        <v>#REF!</v>
      </c>
      <c r="L88" s="416"/>
      <c r="M88" s="416"/>
      <c r="N88" s="416"/>
      <c r="O88" s="416"/>
      <c r="P88" s="416"/>
      <c r="Q88" s="417"/>
      <c r="R88" s="415" t="e">
        <f t="shared" si="4"/>
        <v>#REF!</v>
      </c>
      <c r="S88" s="416"/>
      <c r="T88" s="416"/>
      <c r="U88" s="416"/>
      <c r="V88" s="416"/>
      <c r="W88" s="416"/>
      <c r="X88" s="417"/>
      <c r="Y88" s="415" t="e">
        <f t="shared" si="5"/>
        <v>#REF!</v>
      </c>
      <c r="Z88" s="416"/>
      <c r="AA88" s="416"/>
      <c r="AB88" s="416"/>
      <c r="AC88" s="416"/>
      <c r="AD88" s="416"/>
      <c r="AE88" s="417"/>
      <c r="AF88" s="415" t="e">
        <f t="shared" si="6"/>
        <v>#REF!</v>
      </c>
      <c r="AG88" s="416"/>
      <c r="AH88" s="416"/>
      <c r="AI88" s="416"/>
      <c r="AJ88" s="416"/>
      <c r="AK88" s="416"/>
      <c r="AL88" s="416"/>
      <c r="AM88" s="417"/>
      <c r="AN88" s="415" t="e">
        <f>K88+Mês07!#REF!</f>
        <v>#REF!</v>
      </c>
      <c r="AO88" s="416"/>
      <c r="AP88" s="416"/>
      <c r="AQ88" s="416"/>
      <c r="AR88" s="416"/>
      <c r="AS88" s="416"/>
      <c r="AT88" s="417"/>
      <c r="AU88" s="415" t="e">
        <f>R88+Mês07!#REF!</f>
        <v>#REF!</v>
      </c>
      <c r="AV88" s="416"/>
      <c r="AW88" s="416"/>
      <c r="AX88" s="416"/>
      <c r="AY88" s="416"/>
      <c r="AZ88" s="416"/>
      <c r="BA88" s="417"/>
      <c r="BB88" s="415" t="e">
        <f>Y88+Mês07!#REF!</f>
        <v>#REF!</v>
      </c>
      <c r="BC88" s="416"/>
      <c r="BD88" s="416"/>
      <c r="BE88" s="416"/>
      <c r="BF88" s="416"/>
      <c r="BG88" s="416"/>
      <c r="BH88" s="417"/>
      <c r="BI88" s="415" t="e">
        <f>AF88+Mês07!#REF!</f>
        <v>#REF!</v>
      </c>
      <c r="BJ88" s="416"/>
      <c r="BK88" s="416"/>
      <c r="BL88" s="416"/>
      <c r="BM88" s="416"/>
      <c r="BN88" s="416"/>
      <c r="BO88" s="416"/>
      <c r="BP88" s="460"/>
    </row>
    <row r="89" spans="1:68" ht="18" customHeight="1" thickBot="1" x14ac:dyDescent="0.25">
      <c r="A89" s="11"/>
      <c r="B89" s="496" t="s">
        <v>21</v>
      </c>
      <c r="C89" s="497"/>
      <c r="D89" s="498"/>
      <c r="E89" s="456" t="e">
        <f t="shared" si="2"/>
        <v>#REF!</v>
      </c>
      <c r="F89" s="457"/>
      <c r="G89" s="457"/>
      <c r="H89" s="457"/>
      <c r="I89" s="457"/>
      <c r="J89" s="459"/>
      <c r="K89" s="456" t="e">
        <f>SUM(K60:K88)</f>
        <v>#REF!</v>
      </c>
      <c r="L89" s="457"/>
      <c r="M89" s="457"/>
      <c r="N89" s="457"/>
      <c r="O89" s="457"/>
      <c r="P89" s="457"/>
      <c r="Q89" s="459"/>
      <c r="R89" s="456" t="e">
        <f>SUM(R60:R88)</f>
        <v>#REF!</v>
      </c>
      <c r="S89" s="457"/>
      <c r="T89" s="457">
        <f>SUM(T60:T88)</f>
        <v>0</v>
      </c>
      <c r="U89" s="457"/>
      <c r="V89" s="457"/>
      <c r="W89" s="457"/>
      <c r="X89" s="459"/>
      <c r="Y89" s="456" t="e">
        <f>SUM(Y60:Y88)</f>
        <v>#REF!</v>
      </c>
      <c r="Z89" s="457"/>
      <c r="AA89" s="457"/>
      <c r="AB89" s="457"/>
      <c r="AC89" s="457">
        <f>SUM(AC60:AC88)</f>
        <v>0</v>
      </c>
      <c r="AD89" s="457"/>
      <c r="AE89" s="459"/>
      <c r="AF89" s="456" t="e">
        <f>SUM(AF60:AF88)</f>
        <v>#REF!</v>
      </c>
      <c r="AG89" s="457"/>
      <c r="AH89" s="457"/>
      <c r="AI89" s="457"/>
      <c r="AJ89" s="457"/>
      <c r="AK89" s="457"/>
      <c r="AL89" s="457"/>
      <c r="AM89" s="459"/>
      <c r="AN89" s="456" t="e">
        <f>SUM(AN60:AN88)</f>
        <v>#REF!</v>
      </c>
      <c r="AO89" s="457"/>
      <c r="AP89" s="457"/>
      <c r="AQ89" s="457"/>
      <c r="AR89" s="457"/>
      <c r="AS89" s="457"/>
      <c r="AT89" s="459"/>
      <c r="AU89" s="456" t="e">
        <f>SUM(AU60:AU88)</f>
        <v>#REF!</v>
      </c>
      <c r="AV89" s="457"/>
      <c r="AW89" s="457">
        <f>SUM(AW60:AW88)</f>
        <v>0</v>
      </c>
      <c r="AX89" s="457"/>
      <c r="AY89" s="457"/>
      <c r="AZ89" s="457"/>
      <c r="BA89" s="459"/>
      <c r="BB89" s="456" t="e">
        <f>SUM(BB60:BB88)</f>
        <v>#REF!</v>
      </c>
      <c r="BC89" s="457"/>
      <c r="BD89" s="457"/>
      <c r="BE89" s="457"/>
      <c r="BF89" s="457">
        <f>SUM(BF60:BF88)</f>
        <v>0</v>
      </c>
      <c r="BG89" s="457"/>
      <c r="BH89" s="459"/>
      <c r="BI89" s="456" t="e">
        <f>SUM(BI60:BI88)</f>
        <v>#REF!</v>
      </c>
      <c r="BJ89" s="457"/>
      <c r="BK89" s="457"/>
      <c r="BL89" s="457"/>
      <c r="BM89" s="457"/>
      <c r="BN89" s="457"/>
      <c r="BO89" s="457"/>
      <c r="BP89" s="458"/>
    </row>
    <row r="90" spans="1:68" ht="11.1" customHeight="1" x14ac:dyDescent="0.2">
      <c r="A90" s="11"/>
      <c r="B90" s="11"/>
      <c r="C90" s="11"/>
      <c r="D90" s="11"/>
      <c r="E90" s="11"/>
      <c r="F90" s="12"/>
      <c r="G90" s="13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72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72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</row>
    <row r="91" spans="1:68" x14ac:dyDescent="0.2">
      <c r="A91" s="11"/>
      <c r="B91" s="6"/>
      <c r="C91" s="8"/>
      <c r="D91" s="8"/>
      <c r="E91" s="8"/>
      <c r="F91" s="14"/>
      <c r="G91" s="15"/>
      <c r="H91" s="8"/>
      <c r="I91" s="8"/>
      <c r="J91" s="8"/>
      <c r="K91" s="8"/>
      <c r="L91" s="8"/>
      <c r="M91" s="8"/>
      <c r="N91" s="60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71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60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7"/>
    </row>
    <row r="92" spans="1:68" x14ac:dyDescent="0.2">
      <c r="A92" s="11"/>
      <c r="B92" s="4"/>
      <c r="C92" s="597">
        <f>C45</f>
        <v>0</v>
      </c>
      <c r="D92" s="598"/>
      <c r="E92" s="598"/>
      <c r="F92" s="598"/>
      <c r="G92" s="598"/>
      <c r="H92" s="598"/>
      <c r="I92" s="598"/>
      <c r="J92" s="598"/>
      <c r="K92" s="598"/>
      <c r="L92" s="598"/>
      <c r="M92" s="598"/>
      <c r="N92" s="69"/>
      <c r="O92" s="1"/>
      <c r="P92" s="453" t="str">
        <f>P45</f>
        <v>Maurílio T. N. Martins - CREA-MG 73.517/D</v>
      </c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  <c r="AB92" s="453"/>
      <c r="AC92" s="453"/>
      <c r="AD92" s="453"/>
      <c r="AE92" s="453"/>
      <c r="AF92" s="2"/>
      <c r="AG92" s="73"/>
      <c r="AH92" s="453">
        <f>AH45</f>
        <v>0</v>
      </c>
      <c r="AI92" s="454"/>
      <c r="AJ92" s="454"/>
      <c r="AK92" s="454"/>
      <c r="AL92" s="454"/>
      <c r="AM92" s="454"/>
      <c r="AN92" s="454"/>
      <c r="AO92" s="454"/>
      <c r="AP92" s="454"/>
      <c r="AQ92" s="454"/>
      <c r="AR92" s="454"/>
      <c r="AS92" s="454"/>
      <c r="AT92" s="454"/>
      <c r="AU92" s="454"/>
      <c r="AV92" s="454"/>
      <c r="AW92" s="454"/>
      <c r="AX92" s="70"/>
      <c r="AY92" s="2"/>
      <c r="AZ92" s="453">
        <f>AZ45</f>
        <v>0</v>
      </c>
      <c r="BA92" s="454"/>
      <c r="BB92" s="454"/>
      <c r="BC92" s="454"/>
      <c r="BD92" s="454"/>
      <c r="BE92" s="454"/>
      <c r="BF92" s="454"/>
      <c r="BG92" s="454"/>
      <c r="BH92" s="454"/>
      <c r="BI92" s="454"/>
      <c r="BJ92" s="454"/>
      <c r="BK92" s="454"/>
      <c r="BL92" s="454"/>
      <c r="BM92" s="454"/>
      <c r="BN92" s="454"/>
      <c r="BO92" s="454"/>
      <c r="BP92" s="16"/>
    </row>
    <row r="93" spans="1:68" x14ac:dyDescent="0.2">
      <c r="A93" s="11"/>
      <c r="B93" s="4"/>
      <c r="C93" s="599"/>
      <c r="D93" s="599"/>
      <c r="E93" s="599"/>
      <c r="F93" s="599"/>
      <c r="G93" s="599"/>
      <c r="H93" s="599"/>
      <c r="I93" s="599"/>
      <c r="J93" s="599"/>
      <c r="K93" s="599"/>
      <c r="L93" s="599"/>
      <c r="M93" s="599"/>
      <c r="N93" s="70"/>
      <c r="O93" s="1"/>
      <c r="P93" s="494"/>
      <c r="Q93" s="494"/>
      <c r="R93" s="494"/>
      <c r="S93" s="494"/>
      <c r="T93" s="494"/>
      <c r="U93" s="494"/>
      <c r="V93" s="494"/>
      <c r="W93" s="494"/>
      <c r="X93" s="494"/>
      <c r="Y93" s="494"/>
      <c r="Z93" s="494"/>
      <c r="AA93" s="494"/>
      <c r="AB93" s="494"/>
      <c r="AC93" s="494"/>
      <c r="AD93" s="494"/>
      <c r="AE93" s="494"/>
      <c r="AF93" s="2"/>
      <c r="AG93" s="73"/>
      <c r="AH93" s="455"/>
      <c r="AI93" s="455"/>
      <c r="AJ93" s="455"/>
      <c r="AK93" s="455"/>
      <c r="AL93" s="455"/>
      <c r="AM93" s="455"/>
      <c r="AN93" s="455"/>
      <c r="AO93" s="455"/>
      <c r="AP93" s="455"/>
      <c r="AQ93" s="455"/>
      <c r="AR93" s="455"/>
      <c r="AS93" s="455"/>
      <c r="AT93" s="455"/>
      <c r="AU93" s="455"/>
      <c r="AV93" s="455"/>
      <c r="AW93" s="455"/>
      <c r="AX93" s="70"/>
      <c r="AY93" s="2"/>
      <c r="AZ93" s="455"/>
      <c r="BA93" s="455"/>
      <c r="BB93" s="455"/>
      <c r="BC93" s="455"/>
      <c r="BD93" s="455"/>
      <c r="BE93" s="455"/>
      <c r="BF93" s="455"/>
      <c r="BG93" s="455"/>
      <c r="BH93" s="455"/>
      <c r="BI93" s="455"/>
      <c r="BJ93" s="455"/>
      <c r="BK93" s="455"/>
      <c r="BL93" s="455"/>
      <c r="BM93" s="455"/>
      <c r="BN93" s="455"/>
      <c r="BO93" s="455"/>
      <c r="BP93" s="16"/>
    </row>
    <row r="94" spans="1:68" x14ac:dyDescent="0.2">
      <c r="A94" s="11"/>
      <c r="B94" s="493" t="s">
        <v>22</v>
      </c>
      <c r="C94" s="494"/>
      <c r="D94" s="494"/>
      <c r="E94" s="494"/>
      <c r="F94" s="494"/>
      <c r="G94" s="494"/>
      <c r="H94" s="494"/>
      <c r="I94" s="494"/>
      <c r="J94" s="494"/>
      <c r="K94" s="494"/>
      <c r="L94" s="494"/>
      <c r="M94" s="494"/>
      <c r="N94" s="495"/>
      <c r="O94" s="443" t="s">
        <v>2</v>
      </c>
      <c r="P94" s="444"/>
      <c r="Q94" s="444"/>
      <c r="R94" s="444"/>
      <c r="S94" s="444"/>
      <c r="T94" s="444"/>
      <c r="U94" s="444"/>
      <c r="V94" s="444"/>
      <c r="W94" s="444"/>
      <c r="X94" s="444"/>
      <c r="Y94" s="444"/>
      <c r="Z94" s="444"/>
      <c r="AA94" s="444"/>
      <c r="AB94" s="444"/>
      <c r="AC94" s="444"/>
      <c r="AD94" s="444"/>
      <c r="AE94" s="444"/>
      <c r="AF94" s="444"/>
      <c r="AG94" s="447" t="s">
        <v>0</v>
      </c>
      <c r="AH94" s="444"/>
      <c r="AI94" s="444"/>
      <c r="AJ94" s="444"/>
      <c r="AK94" s="444"/>
      <c r="AL94" s="444"/>
      <c r="AM94" s="444"/>
      <c r="AN94" s="444"/>
      <c r="AO94" s="444"/>
      <c r="AP94" s="444"/>
      <c r="AQ94" s="444"/>
      <c r="AR94" s="444"/>
      <c r="AS94" s="444"/>
      <c r="AT94" s="444"/>
      <c r="AU94" s="444"/>
      <c r="AV94" s="444"/>
      <c r="AW94" s="444"/>
      <c r="AX94" s="448"/>
      <c r="AY94" s="443" t="s">
        <v>23</v>
      </c>
      <c r="AZ94" s="443"/>
      <c r="BA94" s="443"/>
      <c r="BB94" s="443"/>
      <c r="BC94" s="443"/>
      <c r="BD94" s="443"/>
      <c r="BE94" s="443"/>
      <c r="BF94" s="443"/>
      <c r="BG94" s="443"/>
      <c r="BH94" s="443"/>
      <c r="BI94" s="443"/>
      <c r="BJ94" s="443"/>
      <c r="BK94" s="443"/>
      <c r="BL94" s="443"/>
      <c r="BM94" s="443"/>
      <c r="BN94" s="443"/>
      <c r="BO94" s="443"/>
      <c r="BP94" s="461"/>
    </row>
    <row r="96" spans="1:68" ht="14.25" customHeight="1" x14ac:dyDescent="0.2"/>
  </sheetData>
  <sheetProtection password="DAE1" sheet="1" objects="1" scenarios="1"/>
  <mergeCells count="635">
    <mergeCell ref="AC14:AD14"/>
    <mergeCell ref="E21:AB21"/>
    <mergeCell ref="E22:AB22"/>
    <mergeCell ref="AC25:AD25"/>
    <mergeCell ref="E14:AB14"/>
    <mergeCell ref="E15:AB15"/>
    <mergeCell ref="B8:K8"/>
    <mergeCell ref="B9:K9"/>
    <mergeCell ref="AC22:AD22"/>
    <mergeCell ref="L9:AD9"/>
    <mergeCell ref="E11:AB12"/>
    <mergeCell ref="AC12:AD12"/>
    <mergeCell ref="B25:D25"/>
    <mergeCell ref="B13:D13"/>
    <mergeCell ref="B14:D14"/>
    <mergeCell ref="B15:D15"/>
    <mergeCell ref="AC23:AD23"/>
    <mergeCell ref="E13:AB13"/>
    <mergeCell ref="AC13:AD13"/>
    <mergeCell ref="E20:AB20"/>
    <mergeCell ref="AC21:AD21"/>
    <mergeCell ref="AC15:AD15"/>
    <mergeCell ref="AC16:AD16"/>
    <mergeCell ref="AC17:AD17"/>
    <mergeCell ref="K62:Q62"/>
    <mergeCell ref="B49:AC49"/>
    <mergeCell ref="O47:AF47"/>
    <mergeCell ref="L53:AD53"/>
    <mergeCell ref="L52:AD52"/>
    <mergeCell ref="B51:K51"/>
    <mergeCell ref="L51:AD51"/>
    <mergeCell ref="B55:K55"/>
    <mergeCell ref="AE33:AJ33"/>
    <mergeCell ref="AC33:AD33"/>
    <mergeCell ref="B60:D60"/>
    <mergeCell ref="E60:J60"/>
    <mergeCell ref="B61:D61"/>
    <mergeCell ref="E61:J61"/>
    <mergeCell ref="B62:D62"/>
    <mergeCell ref="B39:D39"/>
    <mergeCell ref="B56:K56"/>
    <mergeCell ref="L56:AD56"/>
    <mergeCell ref="P45:AE46"/>
    <mergeCell ref="AG47:AX47"/>
    <mergeCell ref="AH45:AW46"/>
    <mergeCell ref="B35:D35"/>
    <mergeCell ref="B38:D38"/>
    <mergeCell ref="B37:D37"/>
    <mergeCell ref="K64:Q64"/>
    <mergeCell ref="K66:Q66"/>
    <mergeCell ref="K63:Q63"/>
    <mergeCell ref="Y70:AE70"/>
    <mergeCell ref="R71:X71"/>
    <mergeCell ref="Y71:AE71"/>
    <mergeCell ref="Y72:AE72"/>
    <mergeCell ref="R69:X69"/>
    <mergeCell ref="R72:X72"/>
    <mergeCell ref="K65:Q65"/>
    <mergeCell ref="K68:Q68"/>
    <mergeCell ref="K72:Q72"/>
    <mergeCell ref="K67:Q67"/>
    <mergeCell ref="K70:Q70"/>
    <mergeCell ref="K69:Q69"/>
    <mergeCell ref="R65:X65"/>
    <mergeCell ref="K71:Q71"/>
    <mergeCell ref="R70:X70"/>
    <mergeCell ref="R67:X67"/>
    <mergeCell ref="R66:X66"/>
    <mergeCell ref="E30:AB30"/>
    <mergeCell ref="E28:AB28"/>
    <mergeCell ref="E27:AB27"/>
    <mergeCell ref="E41:AB41"/>
    <mergeCell ref="AC41:AD41"/>
    <mergeCell ref="E33:AB33"/>
    <mergeCell ref="AE35:AJ35"/>
    <mergeCell ref="E29:AB29"/>
    <mergeCell ref="AF61:AM61"/>
    <mergeCell ref="E59:J59"/>
    <mergeCell ref="K60:Q60"/>
    <mergeCell ref="K61:Q61"/>
    <mergeCell ref="E32:AB32"/>
    <mergeCell ref="AC29:AD29"/>
    <mergeCell ref="AC30:AD30"/>
    <mergeCell ref="E39:AB39"/>
    <mergeCell ref="E40:AB40"/>
    <mergeCell ref="AC39:AD39"/>
    <mergeCell ref="AC40:AD40"/>
    <mergeCell ref="B57:BP57"/>
    <mergeCell ref="B40:D40"/>
    <mergeCell ref="Z42:AC42"/>
    <mergeCell ref="B41:D41"/>
    <mergeCell ref="B52:K52"/>
    <mergeCell ref="R84:X84"/>
    <mergeCell ref="R85:X85"/>
    <mergeCell ref="B85:D85"/>
    <mergeCell ref="K82:Q82"/>
    <mergeCell ref="AF76:AM76"/>
    <mergeCell ref="AF77:AM77"/>
    <mergeCell ref="AF78:AM78"/>
    <mergeCell ref="Y78:AE78"/>
    <mergeCell ref="AF71:AM71"/>
    <mergeCell ref="AF72:AM72"/>
    <mergeCell ref="Y77:AE77"/>
    <mergeCell ref="Y74:AE74"/>
    <mergeCell ref="Y75:AE75"/>
    <mergeCell ref="Y76:AE76"/>
    <mergeCell ref="AF79:AM79"/>
    <mergeCell ref="K81:Q81"/>
    <mergeCell ref="Y80:AE80"/>
    <mergeCell ref="R80:X80"/>
    <mergeCell ref="E82:J82"/>
    <mergeCell ref="E83:J83"/>
    <mergeCell ref="B81:D81"/>
    <mergeCell ref="R76:X76"/>
    <mergeCell ref="K76:Q76"/>
    <mergeCell ref="K77:Q77"/>
    <mergeCell ref="B94:N94"/>
    <mergeCell ref="O94:AF94"/>
    <mergeCell ref="B89:D89"/>
    <mergeCell ref="Y79:AE79"/>
    <mergeCell ref="AF80:AM80"/>
    <mergeCell ref="R79:X79"/>
    <mergeCell ref="AF81:AM81"/>
    <mergeCell ref="AF82:AM82"/>
    <mergeCell ref="E88:J88"/>
    <mergeCell ref="B87:D87"/>
    <mergeCell ref="AF83:AM83"/>
    <mergeCell ref="Y83:AE83"/>
    <mergeCell ref="Y82:AE82"/>
    <mergeCell ref="Y81:AE81"/>
    <mergeCell ref="K79:Q79"/>
    <mergeCell ref="K86:Q86"/>
    <mergeCell ref="R86:X86"/>
    <mergeCell ref="R81:X81"/>
    <mergeCell ref="R82:X82"/>
    <mergeCell ref="R83:X83"/>
    <mergeCell ref="E80:J80"/>
    <mergeCell ref="K80:Q80"/>
    <mergeCell ref="B83:D83"/>
    <mergeCell ref="E81:J81"/>
    <mergeCell ref="K78:Q78"/>
    <mergeCell ref="R78:X78"/>
    <mergeCell ref="R77:X77"/>
    <mergeCell ref="Y84:AE84"/>
    <mergeCell ref="Y85:AE85"/>
    <mergeCell ref="E74:J74"/>
    <mergeCell ref="B73:D73"/>
    <mergeCell ref="B74:D74"/>
    <mergeCell ref="E72:J72"/>
    <mergeCell ref="E73:J73"/>
    <mergeCell ref="B82:D82"/>
    <mergeCell ref="B77:D77"/>
    <mergeCell ref="E79:J79"/>
    <mergeCell ref="E78:J78"/>
    <mergeCell ref="B79:D79"/>
    <mergeCell ref="B78:D78"/>
    <mergeCell ref="K75:Q75"/>
    <mergeCell ref="K73:Q73"/>
    <mergeCell ref="K74:Q74"/>
    <mergeCell ref="R74:X74"/>
    <mergeCell ref="K83:Q83"/>
    <mergeCell ref="K84:Q84"/>
    <mergeCell ref="K85:Q85"/>
    <mergeCell ref="B84:D84"/>
    <mergeCell ref="E85:J85"/>
    <mergeCell ref="E84:J84"/>
    <mergeCell ref="B80:D80"/>
    <mergeCell ref="E70:J70"/>
    <mergeCell ref="B70:D70"/>
    <mergeCell ref="B71:D71"/>
    <mergeCell ref="B72:D72"/>
    <mergeCell ref="E75:J75"/>
    <mergeCell ref="E76:J76"/>
    <mergeCell ref="B75:D75"/>
    <mergeCell ref="B76:D76"/>
    <mergeCell ref="E77:J77"/>
    <mergeCell ref="E71:J71"/>
    <mergeCell ref="E66:J66"/>
    <mergeCell ref="E67:J67"/>
    <mergeCell ref="B67:D67"/>
    <mergeCell ref="B68:D68"/>
    <mergeCell ref="B69:D69"/>
    <mergeCell ref="E69:J69"/>
    <mergeCell ref="E68:J68"/>
    <mergeCell ref="B64:D64"/>
    <mergeCell ref="B65:D65"/>
    <mergeCell ref="B66:D66"/>
    <mergeCell ref="E65:J65"/>
    <mergeCell ref="B63:D63"/>
    <mergeCell ref="E62:J62"/>
    <mergeCell ref="E63:J63"/>
    <mergeCell ref="E64:J64"/>
    <mergeCell ref="AF59:AM59"/>
    <mergeCell ref="AN59:AT59"/>
    <mergeCell ref="R61:X61"/>
    <mergeCell ref="Y61:AE61"/>
    <mergeCell ref="BI61:BP61"/>
    <mergeCell ref="AN60:AT60"/>
    <mergeCell ref="BI60:BP60"/>
    <mergeCell ref="BB60:BH60"/>
    <mergeCell ref="Y60:AE60"/>
    <mergeCell ref="AU59:BA59"/>
    <mergeCell ref="BB59:BH59"/>
    <mergeCell ref="AN61:AT61"/>
    <mergeCell ref="R60:X60"/>
    <mergeCell ref="AF60:AM60"/>
    <mergeCell ref="R59:X59"/>
    <mergeCell ref="AN64:AT64"/>
    <mergeCell ref="B58:D59"/>
    <mergeCell ref="E58:J58"/>
    <mergeCell ref="K59:Q59"/>
    <mergeCell ref="K58:AM58"/>
    <mergeCell ref="R75:X75"/>
    <mergeCell ref="AN62:AT62"/>
    <mergeCell ref="AF73:AM73"/>
    <mergeCell ref="AF62:AM62"/>
    <mergeCell ref="AF63:AM63"/>
    <mergeCell ref="BB68:BH68"/>
    <mergeCell ref="BB69:BH69"/>
    <mergeCell ref="BB70:BH70"/>
    <mergeCell ref="AU67:BA67"/>
    <mergeCell ref="Y67:AE67"/>
    <mergeCell ref="Y64:AE64"/>
    <mergeCell ref="Y65:AE65"/>
    <mergeCell ref="R62:X62"/>
    <mergeCell ref="R63:X63"/>
    <mergeCell ref="R64:X64"/>
    <mergeCell ref="Y66:AE66"/>
    <mergeCell ref="AF75:AM75"/>
    <mergeCell ref="BB65:BH65"/>
    <mergeCell ref="AU68:BA68"/>
    <mergeCell ref="AU69:BA69"/>
    <mergeCell ref="R73:X73"/>
    <mergeCell ref="R68:X68"/>
    <mergeCell ref="AF74:AM74"/>
    <mergeCell ref="AU72:BA72"/>
    <mergeCell ref="C45:M46"/>
    <mergeCell ref="BA54:BD54"/>
    <mergeCell ref="AE55:AN55"/>
    <mergeCell ref="BE54:BI54"/>
    <mergeCell ref="BA52:BE52"/>
    <mergeCell ref="BF52:BP52"/>
    <mergeCell ref="B47:N47"/>
    <mergeCell ref="B53:K53"/>
    <mergeCell ref="L54:AD54"/>
    <mergeCell ref="B54:K54"/>
    <mergeCell ref="L55:AD55"/>
    <mergeCell ref="BA37:BH37"/>
    <mergeCell ref="BA36:BH36"/>
    <mergeCell ref="BA35:BH35"/>
    <mergeCell ref="AS34:AZ34"/>
    <mergeCell ref="AS35:AZ35"/>
    <mergeCell ref="BI36:BP36"/>
    <mergeCell ref="BI37:BP37"/>
    <mergeCell ref="BI38:BP38"/>
    <mergeCell ref="BI41:BP41"/>
    <mergeCell ref="BI40:BP40"/>
    <mergeCell ref="BI39:BP39"/>
    <mergeCell ref="E38:AB38"/>
    <mergeCell ref="AC34:AD34"/>
    <mergeCell ref="B36:D36"/>
    <mergeCell ref="B34:D34"/>
    <mergeCell ref="E37:AB37"/>
    <mergeCell ref="E35:AB35"/>
    <mergeCell ref="E36:AB36"/>
    <mergeCell ref="AC36:AD36"/>
    <mergeCell ref="AC35:AD35"/>
    <mergeCell ref="AC37:AD37"/>
    <mergeCell ref="AC38:AD38"/>
    <mergeCell ref="B2:AC2"/>
    <mergeCell ref="B10:BP10"/>
    <mergeCell ref="B11:D12"/>
    <mergeCell ref="AE11:AJ11"/>
    <mergeCell ref="AE12:AJ12"/>
    <mergeCell ref="BA5:BE5"/>
    <mergeCell ref="BF5:BP5"/>
    <mergeCell ref="BA7:BD7"/>
    <mergeCell ref="BE7:BI7"/>
    <mergeCell ref="BK7:BO7"/>
    <mergeCell ref="BA11:BP11"/>
    <mergeCell ref="AC11:AD11"/>
    <mergeCell ref="L5:AD5"/>
    <mergeCell ref="L6:AD6"/>
    <mergeCell ref="L7:AD7"/>
    <mergeCell ref="L8:AD8"/>
    <mergeCell ref="L4:AD4"/>
    <mergeCell ref="B4:K4"/>
    <mergeCell ref="B5:K5"/>
    <mergeCell ref="B6:K6"/>
    <mergeCell ref="B7:K7"/>
    <mergeCell ref="BI12:BP12"/>
    <mergeCell ref="AO8:AS8"/>
    <mergeCell ref="AE6:AS6"/>
    <mergeCell ref="BA18:BH18"/>
    <mergeCell ref="BA12:BH12"/>
    <mergeCell ref="BA34:BH34"/>
    <mergeCell ref="BA13:BH13"/>
    <mergeCell ref="BA14:BH14"/>
    <mergeCell ref="BA16:BH16"/>
    <mergeCell ref="BA17:BH17"/>
    <mergeCell ref="BA21:BH21"/>
    <mergeCell ref="BA15:BH15"/>
    <mergeCell ref="BA22:BH22"/>
    <mergeCell ref="BA19:BH19"/>
    <mergeCell ref="BA20:BH20"/>
    <mergeCell ref="BA27:BH27"/>
    <mergeCell ref="B31:D31"/>
    <mergeCell ref="E31:AB31"/>
    <mergeCell ref="E34:AB34"/>
    <mergeCell ref="B33:D33"/>
    <mergeCell ref="AC31:AD31"/>
    <mergeCell ref="AC32:AD32"/>
    <mergeCell ref="AK11:AZ11"/>
    <mergeCell ref="AK12:AR12"/>
    <mergeCell ref="AS12:AZ12"/>
    <mergeCell ref="AE29:AJ29"/>
    <mergeCell ref="AE30:AJ30"/>
    <mergeCell ref="AE20:AJ20"/>
    <mergeCell ref="AE21:AJ21"/>
    <mergeCell ref="AE26:AJ26"/>
    <mergeCell ref="AE13:AJ13"/>
    <mergeCell ref="AE14:AJ14"/>
    <mergeCell ref="AK31:AR31"/>
    <mergeCell ref="AK32:AR32"/>
    <mergeCell ref="AK33:AR33"/>
    <mergeCell ref="AE34:AJ34"/>
    <mergeCell ref="AE32:AJ32"/>
    <mergeCell ref="B16:D16"/>
    <mergeCell ref="B30:D30"/>
    <mergeCell ref="B23:D23"/>
    <mergeCell ref="AE28:AJ28"/>
    <mergeCell ref="E16:AB16"/>
    <mergeCell ref="AC18:AD18"/>
    <mergeCell ref="AC19:AD19"/>
    <mergeCell ref="AC20:AD20"/>
    <mergeCell ref="AK16:AR16"/>
    <mergeCell ref="B24:D24"/>
    <mergeCell ref="B27:D27"/>
    <mergeCell ref="AE25:AJ25"/>
    <mergeCell ref="E23:AB23"/>
    <mergeCell ref="E24:AB24"/>
    <mergeCell ref="E25:AB25"/>
    <mergeCell ref="E17:AB17"/>
    <mergeCell ref="AC26:AD26"/>
    <mergeCell ref="AC28:AD28"/>
    <mergeCell ref="AC27:AD27"/>
    <mergeCell ref="E26:AB26"/>
    <mergeCell ref="E18:AB18"/>
    <mergeCell ref="E19:AB19"/>
    <mergeCell ref="AK19:AR19"/>
    <mergeCell ref="B32:D32"/>
    <mergeCell ref="AE31:AJ31"/>
    <mergeCell ref="AE27:AJ27"/>
    <mergeCell ref="AK24:AR24"/>
    <mergeCell ref="AK17:AR17"/>
    <mergeCell ref="AK20:AR20"/>
    <mergeCell ref="AE19:AJ19"/>
    <mergeCell ref="AC24:AD24"/>
    <mergeCell ref="AE22:AJ22"/>
    <mergeCell ref="AE23:AJ23"/>
    <mergeCell ref="AE24:AJ24"/>
    <mergeCell ref="AK29:AR29"/>
    <mergeCell ref="B28:D28"/>
    <mergeCell ref="B29:D29"/>
    <mergeCell ref="AK21:AR21"/>
    <mergeCell ref="AK22:AR22"/>
    <mergeCell ref="AK23:AR23"/>
    <mergeCell ref="B17:D17"/>
    <mergeCell ref="B18:D18"/>
    <mergeCell ref="B19:D19"/>
    <mergeCell ref="B20:D20"/>
    <mergeCell ref="B21:D21"/>
    <mergeCell ref="B22:D22"/>
    <mergeCell ref="B26:D26"/>
    <mergeCell ref="AS29:AZ29"/>
    <mergeCell ref="AK27:AR27"/>
    <mergeCell ref="AK28:AR28"/>
    <mergeCell ref="AS27:AZ27"/>
    <mergeCell ref="AK35:AR35"/>
    <mergeCell ref="AK30:AR30"/>
    <mergeCell ref="AK34:AR34"/>
    <mergeCell ref="AK25:AR25"/>
    <mergeCell ref="AK26:AR26"/>
    <mergeCell ref="AS31:AZ31"/>
    <mergeCell ref="AS32:AZ32"/>
    <mergeCell ref="AS33:AZ33"/>
    <mergeCell ref="AS28:AZ28"/>
    <mergeCell ref="AS30:AZ30"/>
    <mergeCell ref="AS25:AZ25"/>
    <mergeCell ref="AS21:AZ21"/>
    <mergeCell ref="AS22:AZ22"/>
    <mergeCell ref="AS18:AZ18"/>
    <mergeCell ref="AK15:AR15"/>
    <mergeCell ref="AS26:AZ26"/>
    <mergeCell ref="AS23:AZ23"/>
    <mergeCell ref="AS19:AZ19"/>
    <mergeCell ref="AS20:AZ20"/>
    <mergeCell ref="AS24:AZ24"/>
    <mergeCell ref="BI13:BP13"/>
    <mergeCell ref="BI14:BP14"/>
    <mergeCell ref="BI15:BP15"/>
    <mergeCell ref="BI16:BP16"/>
    <mergeCell ref="BI17:BP17"/>
    <mergeCell ref="BI18:BP18"/>
    <mergeCell ref="BI25:BP25"/>
    <mergeCell ref="BI19:BP19"/>
    <mergeCell ref="BI20:BP20"/>
    <mergeCell ref="BI26:BP26"/>
    <mergeCell ref="BI27:BP27"/>
    <mergeCell ref="BI28:BP28"/>
    <mergeCell ref="BI21:BP21"/>
    <mergeCell ref="BI22:BP22"/>
    <mergeCell ref="BI23:BP23"/>
    <mergeCell ref="BI24:BP24"/>
    <mergeCell ref="BA31:BH31"/>
    <mergeCell ref="BA25:BH25"/>
    <mergeCell ref="BA26:BH26"/>
    <mergeCell ref="BA23:BH23"/>
    <mergeCell ref="BA24:BH24"/>
    <mergeCell ref="BI29:BP29"/>
    <mergeCell ref="BI30:BP30"/>
    <mergeCell ref="BI31:BP31"/>
    <mergeCell ref="BA28:BH28"/>
    <mergeCell ref="BA29:BH29"/>
    <mergeCell ref="BA30:BH30"/>
    <mergeCell ref="Y59:AE59"/>
    <mergeCell ref="BI62:BP62"/>
    <mergeCell ref="BI35:BP35"/>
    <mergeCell ref="BI32:BP32"/>
    <mergeCell ref="BI33:BP33"/>
    <mergeCell ref="BI34:BP34"/>
    <mergeCell ref="AE36:AJ36"/>
    <mergeCell ref="AS39:AZ39"/>
    <mergeCell ref="AK40:AR40"/>
    <mergeCell ref="AS40:AZ40"/>
    <mergeCell ref="AS38:AZ38"/>
    <mergeCell ref="AE38:AJ38"/>
    <mergeCell ref="AE39:AJ39"/>
    <mergeCell ref="AK38:AR38"/>
    <mergeCell ref="AE37:AJ37"/>
    <mergeCell ref="AE40:AJ40"/>
    <mergeCell ref="AK39:AR39"/>
    <mergeCell ref="AK37:AR37"/>
    <mergeCell ref="AS37:AZ37"/>
    <mergeCell ref="AK36:AR36"/>
    <mergeCell ref="AS36:AZ36"/>
    <mergeCell ref="BA32:BH32"/>
    <mergeCell ref="BA33:BH33"/>
    <mergeCell ref="BI59:BP59"/>
    <mergeCell ref="AE42:AJ42"/>
    <mergeCell ref="BA42:BH42"/>
    <mergeCell ref="BA38:BH38"/>
    <mergeCell ref="AE41:AJ41"/>
    <mergeCell ref="BA39:BH39"/>
    <mergeCell ref="AN58:BP58"/>
    <mergeCell ref="AS42:AZ42"/>
    <mergeCell ref="AK42:AR42"/>
    <mergeCell ref="BI42:BP42"/>
    <mergeCell ref="AK41:AR41"/>
    <mergeCell ref="BA41:BH41"/>
    <mergeCell ref="AS41:AZ41"/>
    <mergeCell ref="BA40:BH40"/>
    <mergeCell ref="AO55:AS55"/>
    <mergeCell ref="AE51:AS51"/>
    <mergeCell ref="AT51:AZ51"/>
    <mergeCell ref="AE53:AS53"/>
    <mergeCell ref="AT53:AZ53"/>
    <mergeCell ref="AT55:AZ55"/>
    <mergeCell ref="AZ45:BO46"/>
    <mergeCell ref="AY47:BP47"/>
    <mergeCell ref="BK54:BO54"/>
    <mergeCell ref="BI63:BP63"/>
    <mergeCell ref="AU61:BA61"/>
    <mergeCell ref="Y73:AE73"/>
    <mergeCell ref="Y69:AE69"/>
    <mergeCell ref="BB66:BH66"/>
    <mergeCell ref="AU70:BA70"/>
    <mergeCell ref="AU71:BA71"/>
    <mergeCell ref="BB72:BH72"/>
    <mergeCell ref="AN73:AT73"/>
    <mergeCell ref="Y68:AE68"/>
    <mergeCell ref="AF67:AM67"/>
    <mergeCell ref="AF68:AM68"/>
    <mergeCell ref="AF69:AM69"/>
    <mergeCell ref="AF70:AM70"/>
    <mergeCell ref="BI72:BP72"/>
    <mergeCell ref="BI73:BP73"/>
    <mergeCell ref="AF66:AM66"/>
    <mergeCell ref="AF64:AM64"/>
    <mergeCell ref="AF65:AM65"/>
    <mergeCell ref="AN71:AT71"/>
    <mergeCell ref="Y62:AE62"/>
    <mergeCell ref="Y63:AE63"/>
    <mergeCell ref="BB61:BH61"/>
    <mergeCell ref="AN72:AT72"/>
    <mergeCell ref="AE15:AJ15"/>
    <mergeCell ref="AE16:AJ16"/>
    <mergeCell ref="AE17:AJ17"/>
    <mergeCell ref="AE18:AJ18"/>
    <mergeCell ref="AT4:AZ4"/>
    <mergeCell ref="AT6:AZ6"/>
    <mergeCell ref="AT8:AZ8"/>
    <mergeCell ref="AT9:AZ9"/>
    <mergeCell ref="AE4:AS4"/>
    <mergeCell ref="AE8:AN8"/>
    <mergeCell ref="AS13:AZ13"/>
    <mergeCell ref="AS14:AZ14"/>
    <mergeCell ref="AK13:AR13"/>
    <mergeCell ref="AK14:AR14"/>
    <mergeCell ref="AO9:AS9"/>
    <mergeCell ref="AS16:AZ16"/>
    <mergeCell ref="AS17:AZ17"/>
    <mergeCell ref="AS15:AZ15"/>
    <mergeCell ref="AK18:AR18"/>
    <mergeCell ref="BB62:BH62"/>
    <mergeCell ref="BB63:BH63"/>
    <mergeCell ref="BB64:BH64"/>
    <mergeCell ref="AU62:BA62"/>
    <mergeCell ref="AN63:AT63"/>
    <mergeCell ref="AU63:BA63"/>
    <mergeCell ref="AU65:BA65"/>
    <mergeCell ref="BB71:BH71"/>
    <mergeCell ref="BB67:BH67"/>
    <mergeCell ref="AO56:AS56"/>
    <mergeCell ref="AT56:AZ56"/>
    <mergeCell ref="AN70:AT70"/>
    <mergeCell ref="AN67:AT67"/>
    <mergeCell ref="AN68:AT68"/>
    <mergeCell ref="AN69:AT69"/>
    <mergeCell ref="AU60:BA60"/>
    <mergeCell ref="AN66:AT66"/>
    <mergeCell ref="AU66:BA66"/>
    <mergeCell ref="AU64:BA64"/>
    <mergeCell ref="AN65:AT65"/>
    <mergeCell ref="BB78:BH78"/>
    <mergeCell ref="AN75:AT75"/>
    <mergeCell ref="AU75:BA75"/>
    <mergeCell ref="BB75:BH75"/>
    <mergeCell ref="AN76:AT76"/>
    <mergeCell ref="AU76:BA76"/>
    <mergeCell ref="BB76:BH76"/>
    <mergeCell ref="AU73:BA73"/>
    <mergeCell ref="BB73:BH73"/>
    <mergeCell ref="AN74:AT74"/>
    <mergeCell ref="AU74:BA74"/>
    <mergeCell ref="BB74:BH74"/>
    <mergeCell ref="BI74:BP74"/>
    <mergeCell ref="BI75:BP75"/>
    <mergeCell ref="BI68:BP68"/>
    <mergeCell ref="BI69:BP69"/>
    <mergeCell ref="BI70:BP70"/>
    <mergeCell ref="BI71:BP71"/>
    <mergeCell ref="BI64:BP64"/>
    <mergeCell ref="BI65:BP65"/>
    <mergeCell ref="BI66:BP66"/>
    <mergeCell ref="BI67:BP67"/>
    <mergeCell ref="BI76:BP76"/>
    <mergeCell ref="BI77:BP77"/>
    <mergeCell ref="BI78:BP78"/>
    <mergeCell ref="BI79:BP79"/>
    <mergeCell ref="AN85:AT85"/>
    <mergeCell ref="AU85:BA85"/>
    <mergeCell ref="BB85:BH85"/>
    <mergeCell ref="AN84:AT84"/>
    <mergeCell ref="AU84:BA84"/>
    <mergeCell ref="BB84:BH84"/>
    <mergeCell ref="AN81:AT81"/>
    <mergeCell ref="AU81:BA81"/>
    <mergeCell ref="BB81:BH81"/>
    <mergeCell ref="AN79:AT79"/>
    <mergeCell ref="AU79:BA79"/>
    <mergeCell ref="BB79:BH79"/>
    <mergeCell ref="AN80:AT80"/>
    <mergeCell ref="AU80:BA80"/>
    <mergeCell ref="BB80:BH80"/>
    <mergeCell ref="AN77:AT77"/>
    <mergeCell ref="AU77:BA77"/>
    <mergeCell ref="BB77:BH77"/>
    <mergeCell ref="AN78:AT78"/>
    <mergeCell ref="AU78:BA78"/>
    <mergeCell ref="BI80:BP80"/>
    <mergeCell ref="BI81:BP81"/>
    <mergeCell ref="AG94:AX94"/>
    <mergeCell ref="AZ92:BO93"/>
    <mergeCell ref="AY94:BP94"/>
    <mergeCell ref="BI86:BP86"/>
    <mergeCell ref="BI87:BP87"/>
    <mergeCell ref="BI88:BP88"/>
    <mergeCell ref="AU86:BA86"/>
    <mergeCell ref="BB86:BH86"/>
    <mergeCell ref="AN86:AT86"/>
    <mergeCell ref="AF88:AM88"/>
    <mergeCell ref="AF86:AM86"/>
    <mergeCell ref="AF87:AM87"/>
    <mergeCell ref="AF85:AM85"/>
    <mergeCell ref="AF84:AM84"/>
    <mergeCell ref="Y89:AE89"/>
    <mergeCell ref="AU89:BA89"/>
    <mergeCell ref="BB89:BH89"/>
    <mergeCell ref="BB87:BH87"/>
    <mergeCell ref="AN87:AT87"/>
    <mergeCell ref="E86:J86"/>
    <mergeCell ref="B86:D86"/>
    <mergeCell ref="E87:J87"/>
    <mergeCell ref="BI89:BP89"/>
    <mergeCell ref="AN88:AT88"/>
    <mergeCell ref="K87:Q87"/>
    <mergeCell ref="R87:X87"/>
    <mergeCell ref="K88:Q88"/>
    <mergeCell ref="Y88:AE88"/>
    <mergeCell ref="R88:X88"/>
    <mergeCell ref="C92:M93"/>
    <mergeCell ref="E89:J89"/>
    <mergeCell ref="AF89:AM89"/>
    <mergeCell ref="P92:AE93"/>
    <mergeCell ref="AH92:AW93"/>
    <mergeCell ref="B88:D88"/>
    <mergeCell ref="BI82:BP82"/>
    <mergeCell ref="BI83:BP83"/>
    <mergeCell ref="BI84:BP84"/>
    <mergeCell ref="BI85:BP85"/>
    <mergeCell ref="AN89:AT89"/>
    <mergeCell ref="K89:Q89"/>
    <mergeCell ref="R89:X89"/>
    <mergeCell ref="BB82:BH82"/>
    <mergeCell ref="AN83:AT83"/>
    <mergeCell ref="AU83:BA83"/>
    <mergeCell ref="BB83:BH83"/>
    <mergeCell ref="AN82:AT82"/>
    <mergeCell ref="AU82:BA82"/>
    <mergeCell ref="Y87:AE87"/>
    <mergeCell ref="Y86:AE86"/>
    <mergeCell ref="AU88:BA88"/>
    <mergeCell ref="BB88:BH88"/>
    <mergeCell ref="AU87:BA87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47" min="1" max="6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5"/>
  <sheetViews>
    <sheetView showGridLines="0" showZeros="0" tabSelected="1" view="pageBreakPreview" zoomScale="120" zoomScaleNormal="70" zoomScaleSheetLayoutView="120" workbookViewId="0">
      <selection activeCell="C9" sqref="C9:G9"/>
    </sheetView>
  </sheetViews>
  <sheetFormatPr defaultRowHeight="15" customHeight="1" x14ac:dyDescent="0.2"/>
  <cols>
    <col min="1" max="1" width="4.7109375" style="101" customWidth="1"/>
    <col min="2" max="2" width="11.7109375" style="101" customWidth="1"/>
    <col min="3" max="3" width="69.7109375" style="101" customWidth="1"/>
    <col min="4" max="4" width="5.7109375" style="102" customWidth="1"/>
    <col min="5" max="6" width="9.7109375" style="101" customWidth="1"/>
    <col min="7" max="7" width="14.7109375" style="101" customWidth="1"/>
    <col min="8" max="8" width="15.28515625" style="101" bestFit="1" customWidth="1"/>
    <col min="9" max="9" width="9.140625" style="101"/>
    <col min="10" max="10" width="10.42578125" style="101" bestFit="1" customWidth="1"/>
    <col min="11" max="16384" width="9.140625" style="101"/>
  </cols>
  <sheetData>
    <row r="2" spans="1:8" s="103" customFormat="1" ht="15" customHeight="1" x14ac:dyDescent="0.2">
      <c r="C2" s="104"/>
      <c r="D2" s="105"/>
      <c r="G2" s="106" t="s">
        <v>125</v>
      </c>
    </row>
    <row r="3" spans="1:8" s="103" customFormat="1" ht="15" customHeight="1" x14ac:dyDescent="0.2">
      <c r="D3" s="105"/>
    </row>
    <row r="4" spans="1:8" s="103" customFormat="1" ht="16.5" customHeight="1" x14ac:dyDescent="0.3">
      <c r="A4" s="107"/>
      <c r="B4"/>
      <c r="C4" s="253" t="s">
        <v>85</v>
      </c>
      <c r="D4" s="253"/>
      <c r="E4" s="253"/>
      <c r="F4" s="253"/>
      <c r="G4" s="253"/>
    </row>
    <row r="5" spans="1:8" s="103" customFormat="1" ht="5.0999999999999996" customHeight="1" x14ac:dyDescent="0.2">
      <c r="D5" s="105"/>
    </row>
    <row r="6" spans="1:8" s="103" customFormat="1" ht="16.5" customHeight="1" x14ac:dyDescent="0.25">
      <c r="A6" s="108"/>
      <c r="B6" s="108"/>
      <c r="C6" s="254" t="s">
        <v>200</v>
      </c>
      <c r="D6" s="254"/>
      <c r="E6" s="254"/>
      <c r="F6" s="254"/>
      <c r="G6" s="254"/>
    </row>
    <row r="7" spans="1:8" s="103" customFormat="1" ht="15" customHeight="1" x14ac:dyDescent="0.2">
      <c r="D7" s="105"/>
    </row>
    <row r="8" spans="1:8" s="103" customFormat="1" ht="16.5" customHeight="1" x14ac:dyDescent="0.25">
      <c r="A8" s="108"/>
      <c r="B8" s="108"/>
      <c r="C8" s="254" t="s">
        <v>207</v>
      </c>
      <c r="D8" s="254"/>
      <c r="E8" s="254"/>
      <c r="F8" s="254"/>
      <c r="G8" s="254"/>
    </row>
    <row r="9" spans="1:8" s="103" customFormat="1" ht="16.5" customHeight="1" x14ac:dyDescent="0.25">
      <c r="A9" s="108"/>
      <c r="B9" s="108"/>
      <c r="C9" s="254" t="s">
        <v>208</v>
      </c>
      <c r="D9" s="254"/>
      <c r="E9" s="254"/>
      <c r="F9" s="254"/>
      <c r="G9" s="254"/>
    </row>
    <row r="10" spans="1:8" s="220" customFormat="1" ht="15" customHeight="1" x14ac:dyDescent="0.2">
      <c r="A10" s="216"/>
      <c r="B10" s="216"/>
      <c r="C10" s="216"/>
      <c r="D10" s="216"/>
      <c r="E10" s="217"/>
      <c r="F10" s="218" t="s">
        <v>127</v>
      </c>
      <c r="G10" s="219">
        <f>29.88/100</f>
        <v>0.29880000000000001</v>
      </c>
    </row>
    <row r="11" spans="1:8" s="222" customFormat="1" ht="15.95" customHeight="1" x14ac:dyDescent="0.2">
      <c r="A11" s="255" t="s">
        <v>86</v>
      </c>
      <c r="B11" s="221" t="s">
        <v>87</v>
      </c>
      <c r="C11" s="255" t="s">
        <v>203</v>
      </c>
      <c r="D11" s="255" t="s">
        <v>88</v>
      </c>
      <c r="E11" s="255" t="s">
        <v>205</v>
      </c>
      <c r="F11" s="255" t="s">
        <v>204</v>
      </c>
      <c r="G11" s="255" t="s">
        <v>206</v>
      </c>
    </row>
    <row r="12" spans="1:8" s="222" customFormat="1" ht="15.95" customHeight="1" x14ac:dyDescent="0.2">
      <c r="A12" s="256"/>
      <c r="B12" s="221" t="s">
        <v>199</v>
      </c>
      <c r="C12" s="256"/>
      <c r="D12" s="256"/>
      <c r="E12" s="256"/>
      <c r="F12" s="256"/>
      <c r="G12" s="256"/>
    </row>
    <row r="13" spans="1:8" s="222" customFormat="1" ht="15" customHeight="1" x14ac:dyDescent="0.2">
      <c r="A13" s="223" t="s">
        <v>161</v>
      </c>
      <c r="B13" s="223"/>
      <c r="C13" s="224" t="s">
        <v>146</v>
      </c>
      <c r="D13" s="225"/>
      <c r="E13" s="226"/>
      <c r="F13" s="226"/>
      <c r="G13" s="227"/>
      <c r="H13" s="228"/>
    </row>
    <row r="14" spans="1:8" s="234" customFormat="1" ht="45" customHeight="1" x14ac:dyDescent="0.2">
      <c r="A14" s="229" t="s">
        <v>126</v>
      </c>
      <c r="B14" s="229" t="s">
        <v>147</v>
      </c>
      <c r="C14" s="196" t="s">
        <v>148</v>
      </c>
      <c r="D14" s="230" t="s">
        <v>143</v>
      </c>
      <c r="E14" s="231">
        <f>4*2</f>
        <v>8</v>
      </c>
      <c r="F14" s="231">
        <f>585.75*(1+$G$10)</f>
        <v>760.77210000000002</v>
      </c>
      <c r="G14" s="232">
        <f>E14*F14</f>
        <v>6086.1768000000002</v>
      </c>
      <c r="H14" s="233"/>
    </row>
    <row r="15" spans="1:8" s="234" customFormat="1" ht="60" customHeight="1" x14ac:dyDescent="0.2">
      <c r="A15" s="229" t="s">
        <v>128</v>
      </c>
      <c r="B15" s="230" t="s">
        <v>149</v>
      </c>
      <c r="C15" s="196" t="s">
        <v>150</v>
      </c>
      <c r="D15" s="230" t="s">
        <v>151</v>
      </c>
      <c r="E15" s="235">
        <f>(15+23)*2</f>
        <v>76</v>
      </c>
      <c r="F15" s="231">
        <f>53.73*(1+$G$10)</f>
        <v>69.78452399999999</v>
      </c>
      <c r="G15" s="232">
        <f>E15*F15</f>
        <v>5303.6238239999993</v>
      </c>
    </row>
    <row r="16" spans="1:8" s="234" customFormat="1" ht="75" customHeight="1" x14ac:dyDescent="0.2">
      <c r="A16" s="229" t="s">
        <v>129</v>
      </c>
      <c r="B16" s="230" t="s">
        <v>152</v>
      </c>
      <c r="C16" s="196" t="s">
        <v>153</v>
      </c>
      <c r="D16" s="230" t="s">
        <v>143</v>
      </c>
      <c r="E16" s="230">
        <f>2*1.125</f>
        <v>2.25</v>
      </c>
      <c r="F16" s="231">
        <f>324.16*(1+$G$10)</f>
        <v>421.01900800000004</v>
      </c>
      <c r="G16" s="232">
        <f>E16*F16</f>
        <v>947.29276800000014</v>
      </c>
    </row>
    <row r="17" spans="1:8" s="222" customFormat="1" ht="15" customHeight="1" x14ac:dyDescent="0.2">
      <c r="A17" s="223" t="s">
        <v>162</v>
      </c>
      <c r="B17" s="223"/>
      <c r="C17" s="224" t="s">
        <v>154</v>
      </c>
      <c r="D17" s="225"/>
      <c r="E17" s="226"/>
      <c r="F17" s="226"/>
      <c r="G17" s="227"/>
      <c r="H17" s="228"/>
    </row>
    <row r="18" spans="1:8" s="234" customFormat="1" ht="45" customHeight="1" x14ac:dyDescent="0.2">
      <c r="A18" s="229" t="s">
        <v>130</v>
      </c>
      <c r="B18" s="230" t="s">
        <v>155</v>
      </c>
      <c r="C18" s="196" t="s">
        <v>156</v>
      </c>
      <c r="D18" s="230" t="s">
        <v>144</v>
      </c>
      <c r="E18" s="235">
        <f>30*1.5*0.8</f>
        <v>36</v>
      </c>
      <c r="F18" s="231">
        <f>11.12*(1+$G$10)</f>
        <v>14.442655999999998</v>
      </c>
      <c r="G18" s="232">
        <f>E18*F18</f>
        <v>519.93561599999987</v>
      </c>
    </row>
    <row r="19" spans="1:8" s="234" customFormat="1" ht="45" customHeight="1" x14ac:dyDescent="0.2">
      <c r="A19" s="229" t="s">
        <v>131</v>
      </c>
      <c r="B19" s="230" t="s">
        <v>157</v>
      </c>
      <c r="C19" s="196" t="s">
        <v>145</v>
      </c>
      <c r="D19" s="230" t="s">
        <v>144</v>
      </c>
      <c r="E19" s="235">
        <f>(6.5*17*3)+(3.5*6*1.5)</f>
        <v>363</v>
      </c>
      <c r="F19" s="231">
        <f>6.68*(1+$G$10)</f>
        <v>8.6759839999999997</v>
      </c>
      <c r="G19" s="232">
        <f>E19*F19</f>
        <v>3149.382192</v>
      </c>
    </row>
    <row r="20" spans="1:8" s="234" customFormat="1" ht="60" customHeight="1" x14ac:dyDescent="0.2">
      <c r="A20" s="229" t="s">
        <v>132</v>
      </c>
      <c r="B20" s="230" t="s">
        <v>158</v>
      </c>
      <c r="C20" s="196" t="s">
        <v>159</v>
      </c>
      <c r="D20" s="230" t="s">
        <v>143</v>
      </c>
      <c r="E20" s="230">
        <f>6.5*17+2.5*4</f>
        <v>120.5</v>
      </c>
      <c r="F20" s="231">
        <f>4.73*(1+$G$10)</f>
        <v>6.1433240000000007</v>
      </c>
      <c r="G20" s="232">
        <f>E20*F20</f>
        <v>740.27054200000009</v>
      </c>
    </row>
    <row r="21" spans="1:8" s="222" customFormat="1" ht="15" customHeight="1" x14ac:dyDescent="0.2">
      <c r="A21" s="223" t="s">
        <v>160</v>
      </c>
      <c r="B21" s="223"/>
      <c r="C21" s="224" t="s">
        <v>163</v>
      </c>
      <c r="D21" s="225"/>
      <c r="E21" s="226"/>
      <c r="F21" s="226"/>
      <c r="G21" s="227"/>
      <c r="H21" s="228"/>
    </row>
    <row r="22" spans="1:8" s="234" customFormat="1" ht="30" customHeight="1" x14ac:dyDescent="0.2">
      <c r="A22" s="229" t="s">
        <v>136</v>
      </c>
      <c r="B22" s="230" t="s">
        <v>164</v>
      </c>
      <c r="C22" s="196" t="s">
        <v>165</v>
      </c>
      <c r="D22" s="230" t="s">
        <v>144</v>
      </c>
      <c r="E22" s="235">
        <f>(6.5*17+2.5*4)*0.05</f>
        <v>6.0250000000000004</v>
      </c>
      <c r="F22" s="231">
        <f>537.8*(1+$G$10)</f>
        <v>698.49463999999989</v>
      </c>
      <c r="G22" s="232">
        <f>E22*F22</f>
        <v>4208.430206</v>
      </c>
    </row>
    <row r="23" spans="1:8" s="222" customFormat="1" ht="15" customHeight="1" x14ac:dyDescent="0.2">
      <c r="A23" s="223" t="s">
        <v>166</v>
      </c>
      <c r="B23" s="223"/>
      <c r="C23" s="224" t="s">
        <v>167</v>
      </c>
      <c r="D23" s="225"/>
      <c r="E23" s="226"/>
      <c r="F23" s="226"/>
      <c r="G23" s="227"/>
      <c r="H23" s="228"/>
    </row>
    <row r="24" spans="1:8" s="234" customFormat="1" ht="30" customHeight="1" x14ac:dyDescent="0.2">
      <c r="A24" s="229" t="s">
        <v>137</v>
      </c>
      <c r="B24" s="230" t="s">
        <v>168</v>
      </c>
      <c r="C24" s="196" t="s">
        <v>169</v>
      </c>
      <c r="D24" s="230" t="s">
        <v>143</v>
      </c>
      <c r="E24" s="235">
        <f>(6.5+17)*2*0.3</f>
        <v>14.1</v>
      </c>
      <c r="F24" s="231">
        <f>60.87*(1+$G$10)</f>
        <v>79.05795599999999</v>
      </c>
      <c r="G24" s="232">
        <f>E24*F24</f>
        <v>1114.7171795999998</v>
      </c>
    </row>
    <row r="25" spans="1:8" s="234" customFormat="1" ht="45" customHeight="1" x14ac:dyDescent="0.2">
      <c r="A25" s="229" t="s">
        <v>138</v>
      </c>
      <c r="B25" s="230" t="s">
        <v>170</v>
      </c>
      <c r="C25" s="196" t="s">
        <v>171</v>
      </c>
      <c r="D25" s="230" t="s">
        <v>172</v>
      </c>
      <c r="E25" s="230">
        <v>205.09</v>
      </c>
      <c r="F25" s="231">
        <f>34.63*(1+$G$10)</f>
        <v>44.977443999999998</v>
      </c>
      <c r="G25" s="232">
        <f>E25*F25</f>
        <v>9224.4239899599997</v>
      </c>
    </row>
    <row r="26" spans="1:8" s="234" customFormat="1" ht="45" customHeight="1" x14ac:dyDescent="0.2">
      <c r="A26" s="229" t="s">
        <v>139</v>
      </c>
      <c r="B26" s="230" t="s">
        <v>135</v>
      </c>
      <c r="C26" s="196" t="s">
        <v>173</v>
      </c>
      <c r="D26" s="230" t="s">
        <v>144</v>
      </c>
      <c r="E26" s="235">
        <f>(6.5*17+2.5*4)*0.15</f>
        <v>18.074999999999999</v>
      </c>
      <c r="F26" s="231">
        <f>678.1*(1+$G$10)</f>
        <v>880.71627999999998</v>
      </c>
      <c r="G26" s="232">
        <f>E26*F26</f>
        <v>15918.946760999999</v>
      </c>
    </row>
    <row r="27" spans="1:8" s="222" customFormat="1" ht="15" customHeight="1" x14ac:dyDescent="0.2">
      <c r="A27" s="223" t="s">
        <v>174</v>
      </c>
      <c r="B27" s="223"/>
      <c r="C27" s="224" t="s">
        <v>175</v>
      </c>
      <c r="D27" s="225"/>
      <c r="E27" s="226"/>
      <c r="F27" s="226"/>
      <c r="G27" s="227"/>
      <c r="H27" s="228"/>
    </row>
    <row r="28" spans="1:8" s="234" customFormat="1" ht="60" customHeight="1" x14ac:dyDescent="0.2">
      <c r="A28" s="229" t="s">
        <v>140</v>
      </c>
      <c r="B28" s="230" t="s">
        <v>177</v>
      </c>
      <c r="C28" s="196" t="s">
        <v>176</v>
      </c>
      <c r="D28" s="230" t="s">
        <v>143</v>
      </c>
      <c r="E28" s="235">
        <v>4</v>
      </c>
      <c r="F28" s="231">
        <f>1474.86*(1+$G$10)</f>
        <v>1915.5481679999998</v>
      </c>
      <c r="G28" s="232">
        <f>E28*F28</f>
        <v>7662.1926719999992</v>
      </c>
    </row>
    <row r="29" spans="1:8" s="222" customFormat="1" ht="15" customHeight="1" x14ac:dyDescent="0.2">
      <c r="A29" s="223" t="s">
        <v>178</v>
      </c>
      <c r="B29" s="223"/>
      <c r="C29" s="224" t="s">
        <v>209</v>
      </c>
      <c r="D29" s="225"/>
      <c r="E29" s="226"/>
      <c r="F29" s="226"/>
      <c r="G29" s="227"/>
      <c r="H29" s="228"/>
    </row>
    <row r="30" spans="1:8" s="222" customFormat="1" ht="25.5" x14ac:dyDescent="0.2">
      <c r="A30" s="229" t="s">
        <v>141</v>
      </c>
      <c r="B30" s="230" t="s">
        <v>212</v>
      </c>
      <c r="C30" s="196" t="s">
        <v>213</v>
      </c>
      <c r="D30" s="230" t="s">
        <v>144</v>
      </c>
      <c r="E30" s="235">
        <f>(10+23+10+23+2.5+2.5)*0.15*0.2</f>
        <v>2.1300000000000003</v>
      </c>
      <c r="F30" s="231">
        <f>3943.49*(1+$G$10)</f>
        <v>5121.8048119999994</v>
      </c>
      <c r="G30" s="232">
        <f t="shared" ref="G30:G35" si="0">E30*F30</f>
        <v>10909.44424956</v>
      </c>
      <c r="H30" s="228"/>
    </row>
    <row r="31" spans="1:8" s="234" customFormat="1" ht="63.75" x14ac:dyDescent="0.2">
      <c r="A31" s="229" t="s">
        <v>142</v>
      </c>
      <c r="B31" s="230" t="s">
        <v>210</v>
      </c>
      <c r="C31" s="196" t="s">
        <v>211</v>
      </c>
      <c r="D31" s="230" t="s">
        <v>151</v>
      </c>
      <c r="E31" s="235">
        <f>(10+23+10+23+2.5+2.5)*1</f>
        <v>71</v>
      </c>
      <c r="F31" s="231">
        <f>447.46*(1+$G$10)</f>
        <v>581.16104799999994</v>
      </c>
      <c r="G31" s="232">
        <f t="shared" si="0"/>
        <v>41262.434407999994</v>
      </c>
    </row>
    <row r="32" spans="1:8" s="234" customFormat="1" ht="25.5" x14ac:dyDescent="0.2">
      <c r="A32" s="229" t="s">
        <v>181</v>
      </c>
      <c r="B32" s="230" t="s">
        <v>215</v>
      </c>
      <c r="C32" s="196" t="s">
        <v>216</v>
      </c>
      <c r="D32" s="230" t="s">
        <v>144</v>
      </c>
      <c r="E32" s="235">
        <f>(10+23+10+23+2.5+2.5)*0.1*0.15</f>
        <v>1.0649999999999999</v>
      </c>
      <c r="F32" s="231">
        <f>2022.6*(1+$G$10)</f>
        <v>2626.9528799999998</v>
      </c>
      <c r="G32" s="232">
        <f t="shared" si="0"/>
        <v>2797.7048171999995</v>
      </c>
    </row>
    <row r="33" spans="1:9" s="234" customFormat="1" ht="38.25" x14ac:dyDescent="0.2">
      <c r="A33" s="229" t="s">
        <v>187</v>
      </c>
      <c r="B33" s="230" t="s">
        <v>217</v>
      </c>
      <c r="C33" s="196" t="s">
        <v>220</v>
      </c>
      <c r="D33" s="230" t="s">
        <v>219</v>
      </c>
      <c r="E33" s="235">
        <v>1</v>
      </c>
      <c r="F33" s="231">
        <f>1358.37*(1+$G$10)</f>
        <v>1764.2509559999999</v>
      </c>
      <c r="G33" s="232">
        <f t="shared" si="0"/>
        <v>1764.2509559999999</v>
      </c>
    </row>
    <row r="34" spans="1:9" s="234" customFormat="1" ht="45" customHeight="1" x14ac:dyDescent="0.2">
      <c r="A34" s="229" t="s">
        <v>214</v>
      </c>
      <c r="B34" s="230" t="s">
        <v>184</v>
      </c>
      <c r="C34" s="196" t="s">
        <v>185</v>
      </c>
      <c r="D34" s="230" t="s">
        <v>143</v>
      </c>
      <c r="E34" s="235">
        <f>(10+23+10+23+2.5+2.5)*1.8*2</f>
        <v>255.6</v>
      </c>
      <c r="F34" s="236">
        <f>9.22*(1+$G$10)</f>
        <v>11.974936</v>
      </c>
      <c r="G34" s="232">
        <f t="shared" si="0"/>
        <v>3060.7936415999998</v>
      </c>
      <c r="H34" s="237"/>
    </row>
    <row r="35" spans="1:9" s="234" customFormat="1" ht="15" customHeight="1" x14ac:dyDescent="0.2">
      <c r="A35" s="229" t="s">
        <v>218</v>
      </c>
      <c r="B35" s="230" t="s">
        <v>179</v>
      </c>
      <c r="C35" s="196" t="s">
        <v>180</v>
      </c>
      <c r="D35" s="230" t="s">
        <v>143</v>
      </c>
      <c r="E35" s="235">
        <f>1.2*1.8</f>
        <v>2.16</v>
      </c>
      <c r="F35" s="231">
        <f>395.34*(1+$G$10)</f>
        <v>513.46759199999997</v>
      </c>
      <c r="G35" s="232">
        <f t="shared" si="0"/>
        <v>1109.08999872</v>
      </c>
    </row>
    <row r="36" spans="1:9" s="222" customFormat="1" ht="15" customHeight="1" x14ac:dyDescent="0.2">
      <c r="A36" s="223" t="s">
        <v>182</v>
      </c>
      <c r="B36" s="223"/>
      <c r="C36" s="224" t="s">
        <v>221</v>
      </c>
      <c r="D36" s="225"/>
      <c r="E36" s="226"/>
      <c r="F36" s="226"/>
      <c r="G36" s="227"/>
      <c r="H36" s="228"/>
    </row>
    <row r="37" spans="1:9" s="234" customFormat="1" ht="30" customHeight="1" x14ac:dyDescent="0.2">
      <c r="A37" s="229" t="s">
        <v>186</v>
      </c>
      <c r="B37" s="230" t="s">
        <v>190</v>
      </c>
      <c r="C37" s="196" t="s">
        <v>191</v>
      </c>
      <c r="D37" s="230" t="s">
        <v>143</v>
      </c>
      <c r="E37" s="235">
        <f>E34</f>
        <v>255.6</v>
      </c>
      <c r="F37" s="231">
        <f>14.9*(1+$G$10)</f>
        <v>19.352119999999999</v>
      </c>
      <c r="G37" s="232">
        <f>E37*F37</f>
        <v>4946.4018719999995</v>
      </c>
    </row>
    <row r="38" spans="1:9" s="234" customFormat="1" ht="45" customHeight="1" x14ac:dyDescent="0.2">
      <c r="A38" s="229" t="s">
        <v>222</v>
      </c>
      <c r="B38" s="230" t="s">
        <v>188</v>
      </c>
      <c r="C38" s="196" t="s">
        <v>189</v>
      </c>
      <c r="D38" s="230" t="s">
        <v>143</v>
      </c>
      <c r="E38" s="235">
        <f>E35*2</f>
        <v>4.32</v>
      </c>
      <c r="F38" s="231">
        <f>84.16*(1+$G$10)</f>
        <v>109.307008</v>
      </c>
      <c r="G38" s="232">
        <f>E38*F38</f>
        <v>472.20627456</v>
      </c>
    </row>
    <row r="39" spans="1:9" s="222" customFormat="1" ht="15" customHeight="1" x14ac:dyDescent="0.2">
      <c r="A39" s="223" t="s">
        <v>192</v>
      </c>
      <c r="B39" s="223"/>
      <c r="C39" s="224" t="s">
        <v>183</v>
      </c>
      <c r="D39" s="225"/>
      <c r="E39" s="226"/>
      <c r="F39" s="226"/>
      <c r="G39" s="227"/>
      <c r="H39" s="228"/>
    </row>
    <row r="40" spans="1:9" s="234" customFormat="1" ht="15" customHeight="1" x14ac:dyDescent="0.2">
      <c r="A40" s="229" t="s">
        <v>193</v>
      </c>
      <c r="B40" s="230" t="s">
        <v>194</v>
      </c>
      <c r="C40" s="196" t="s">
        <v>195</v>
      </c>
      <c r="D40" s="230" t="s">
        <v>143</v>
      </c>
      <c r="E40" s="235">
        <f>10*23</f>
        <v>230</v>
      </c>
      <c r="F40" s="231">
        <f>7.09*(1+$G$10)</f>
        <v>9.2084919999999997</v>
      </c>
      <c r="G40" s="232">
        <f>E40*F40</f>
        <v>2117.95316</v>
      </c>
    </row>
    <row r="41" spans="1:9" s="220" customFormat="1" ht="15.95" customHeight="1" x14ac:dyDescent="0.2">
      <c r="D41" s="238"/>
      <c r="E41" s="239"/>
      <c r="F41" s="240" t="s">
        <v>21</v>
      </c>
      <c r="G41" s="241">
        <f>SUM(G13:G40)</f>
        <v>123315.67192819998</v>
      </c>
      <c r="H41" s="242"/>
      <c r="I41" s="242"/>
    </row>
    <row r="42" spans="1:9" s="220" customFormat="1" ht="15.95" customHeight="1" x14ac:dyDescent="0.2">
      <c r="A42" s="243" t="s">
        <v>196</v>
      </c>
      <c r="D42" s="244"/>
      <c r="E42" s="245"/>
      <c r="F42" s="244"/>
      <c r="G42" s="242"/>
      <c r="H42" s="242"/>
      <c r="I42" s="242"/>
    </row>
    <row r="43" spans="1:9" s="220" customFormat="1" ht="15.95" customHeight="1" x14ac:dyDescent="0.2">
      <c r="D43" s="244"/>
      <c r="E43" s="245"/>
      <c r="F43" s="244"/>
      <c r="G43" s="242"/>
      <c r="H43" s="242"/>
      <c r="I43" s="242"/>
    </row>
    <row r="44" spans="1:9" s="222" customFormat="1" ht="15" customHeight="1" x14ac:dyDescent="0.2">
      <c r="A44" s="243"/>
      <c r="B44" s="243"/>
      <c r="C44" s="220"/>
      <c r="D44" s="246"/>
      <c r="G44" s="247"/>
      <c r="H44" s="228"/>
    </row>
    <row r="45" spans="1:9" s="222" customFormat="1" ht="15" customHeight="1" x14ac:dyDescent="0.2">
      <c r="D45" s="246"/>
    </row>
    <row r="46" spans="1:9" s="222" customFormat="1" ht="15" customHeight="1" x14ac:dyDescent="0.2">
      <c r="A46" s="252" t="s">
        <v>198</v>
      </c>
      <c r="B46" s="252"/>
      <c r="C46" s="252"/>
      <c r="D46" s="252"/>
      <c r="E46" s="252"/>
      <c r="F46" s="252"/>
      <c r="G46" s="252"/>
    </row>
    <row r="47" spans="1:9" s="222" customFormat="1" ht="15" customHeight="1" x14ac:dyDescent="0.2">
      <c r="A47" s="251" t="s">
        <v>197</v>
      </c>
      <c r="B47" s="251"/>
      <c r="C47" s="251"/>
      <c r="D47" s="251"/>
      <c r="E47" s="251"/>
      <c r="F47" s="251"/>
      <c r="G47" s="251"/>
    </row>
    <row r="48" spans="1:9" s="222" customFormat="1" ht="15" customHeight="1" x14ac:dyDescent="0.2">
      <c r="D48" s="246"/>
    </row>
    <row r="49" spans="4:4" s="222" customFormat="1" ht="15" customHeight="1" x14ac:dyDescent="0.2">
      <c r="D49" s="246"/>
    </row>
    <row r="50" spans="4:4" s="222" customFormat="1" ht="15" customHeight="1" x14ac:dyDescent="0.2">
      <c r="D50" s="246"/>
    </row>
    <row r="51" spans="4:4" s="222" customFormat="1" ht="15" customHeight="1" x14ac:dyDescent="0.2">
      <c r="D51" s="246"/>
    </row>
    <row r="52" spans="4:4" s="222" customFormat="1" ht="15" customHeight="1" x14ac:dyDescent="0.2">
      <c r="D52" s="246"/>
    </row>
    <row r="53" spans="4:4" s="222" customFormat="1" ht="15" customHeight="1" x14ac:dyDescent="0.2">
      <c r="D53" s="246"/>
    </row>
    <row r="54" spans="4:4" s="222" customFormat="1" ht="15" customHeight="1" x14ac:dyDescent="0.2">
      <c r="D54" s="246"/>
    </row>
    <row r="55" spans="4:4" s="222" customFormat="1" ht="15" customHeight="1" x14ac:dyDescent="0.2">
      <c r="D55" s="246"/>
    </row>
    <row r="56" spans="4:4" s="222" customFormat="1" ht="15" customHeight="1" x14ac:dyDescent="0.2">
      <c r="D56" s="246"/>
    </row>
    <row r="57" spans="4:4" s="222" customFormat="1" ht="15" customHeight="1" x14ac:dyDescent="0.2">
      <c r="D57" s="246"/>
    </row>
    <row r="58" spans="4:4" s="222" customFormat="1" ht="15" customHeight="1" x14ac:dyDescent="0.2">
      <c r="D58" s="246"/>
    </row>
    <row r="59" spans="4:4" s="222" customFormat="1" ht="15" customHeight="1" x14ac:dyDescent="0.2">
      <c r="D59" s="246"/>
    </row>
    <row r="60" spans="4:4" s="222" customFormat="1" ht="15" customHeight="1" x14ac:dyDescent="0.2">
      <c r="D60" s="246"/>
    </row>
    <row r="61" spans="4:4" s="222" customFormat="1" ht="15" customHeight="1" x14ac:dyDescent="0.2">
      <c r="D61" s="246"/>
    </row>
    <row r="62" spans="4:4" s="222" customFormat="1" ht="15" customHeight="1" x14ac:dyDescent="0.2">
      <c r="D62" s="246"/>
    </row>
    <row r="63" spans="4:4" s="222" customFormat="1" ht="15" customHeight="1" x14ac:dyDescent="0.2">
      <c r="D63" s="246"/>
    </row>
    <row r="64" spans="4:4" s="222" customFormat="1" ht="15" customHeight="1" x14ac:dyDescent="0.2">
      <c r="D64" s="246"/>
    </row>
    <row r="65" spans="4:4" s="222" customFormat="1" ht="15" customHeight="1" x14ac:dyDescent="0.2">
      <c r="D65" s="246"/>
    </row>
    <row r="66" spans="4:4" s="222" customFormat="1" ht="15" customHeight="1" x14ac:dyDescent="0.2">
      <c r="D66" s="246"/>
    </row>
    <row r="67" spans="4:4" s="222" customFormat="1" ht="15" customHeight="1" x14ac:dyDescent="0.2">
      <c r="D67" s="246"/>
    </row>
    <row r="68" spans="4:4" s="222" customFormat="1" ht="15" customHeight="1" x14ac:dyDescent="0.2">
      <c r="D68" s="246"/>
    </row>
    <row r="69" spans="4:4" s="222" customFormat="1" ht="15" customHeight="1" x14ac:dyDescent="0.2">
      <c r="D69" s="246"/>
    </row>
    <row r="70" spans="4:4" s="222" customFormat="1" ht="15" customHeight="1" x14ac:dyDescent="0.2">
      <c r="D70" s="246"/>
    </row>
    <row r="71" spans="4:4" s="222" customFormat="1" ht="15" customHeight="1" x14ac:dyDescent="0.2">
      <c r="D71" s="246"/>
    </row>
    <row r="72" spans="4:4" s="222" customFormat="1" ht="15" customHeight="1" x14ac:dyDescent="0.2">
      <c r="D72" s="246"/>
    </row>
    <row r="73" spans="4:4" s="222" customFormat="1" ht="15" customHeight="1" x14ac:dyDescent="0.2">
      <c r="D73" s="246"/>
    </row>
    <row r="74" spans="4:4" s="222" customFormat="1" ht="15" customHeight="1" x14ac:dyDescent="0.2">
      <c r="D74" s="246"/>
    </row>
    <row r="75" spans="4:4" s="222" customFormat="1" ht="15" customHeight="1" x14ac:dyDescent="0.2">
      <c r="D75" s="246"/>
    </row>
    <row r="76" spans="4:4" s="222" customFormat="1" ht="15" customHeight="1" x14ac:dyDescent="0.2">
      <c r="D76" s="246"/>
    </row>
    <row r="77" spans="4:4" s="222" customFormat="1" ht="15" customHeight="1" x14ac:dyDescent="0.2">
      <c r="D77" s="246"/>
    </row>
    <row r="78" spans="4:4" s="222" customFormat="1" ht="15" customHeight="1" x14ac:dyDescent="0.2">
      <c r="D78" s="246"/>
    </row>
    <row r="79" spans="4:4" s="222" customFormat="1" ht="15" customHeight="1" x14ac:dyDescent="0.2">
      <c r="D79" s="246"/>
    </row>
    <row r="80" spans="4:4" s="222" customFormat="1" ht="15" customHeight="1" x14ac:dyDescent="0.2">
      <c r="D80" s="246"/>
    </row>
    <row r="81" spans="4:4" s="222" customFormat="1" ht="15" customHeight="1" x14ac:dyDescent="0.2">
      <c r="D81" s="246"/>
    </row>
    <row r="82" spans="4:4" s="222" customFormat="1" ht="15" customHeight="1" x14ac:dyDescent="0.2">
      <c r="D82" s="246"/>
    </row>
    <row r="83" spans="4:4" s="222" customFormat="1" ht="15" customHeight="1" x14ac:dyDescent="0.2">
      <c r="D83" s="246"/>
    </row>
    <row r="84" spans="4:4" s="222" customFormat="1" ht="15" customHeight="1" x14ac:dyDescent="0.2">
      <c r="D84" s="246"/>
    </row>
    <row r="85" spans="4:4" s="222" customFormat="1" ht="15" customHeight="1" x14ac:dyDescent="0.2">
      <c r="D85" s="246"/>
    </row>
    <row r="86" spans="4:4" s="222" customFormat="1" ht="15" customHeight="1" x14ac:dyDescent="0.2">
      <c r="D86" s="246"/>
    </row>
    <row r="87" spans="4:4" s="222" customFormat="1" ht="15" customHeight="1" x14ac:dyDescent="0.2">
      <c r="D87" s="246"/>
    </row>
    <row r="88" spans="4:4" s="222" customFormat="1" ht="15" customHeight="1" x14ac:dyDescent="0.2">
      <c r="D88" s="246"/>
    </row>
    <row r="89" spans="4:4" s="222" customFormat="1" ht="15" customHeight="1" x14ac:dyDescent="0.2">
      <c r="D89" s="246"/>
    </row>
    <row r="90" spans="4:4" s="222" customFormat="1" ht="15" customHeight="1" x14ac:dyDescent="0.2">
      <c r="D90" s="246"/>
    </row>
    <row r="91" spans="4:4" s="222" customFormat="1" ht="15" customHeight="1" x14ac:dyDescent="0.2">
      <c r="D91" s="246"/>
    </row>
    <row r="92" spans="4:4" s="222" customFormat="1" ht="15" customHeight="1" x14ac:dyDescent="0.2">
      <c r="D92" s="246"/>
    </row>
    <row r="93" spans="4:4" s="222" customFormat="1" ht="15" customHeight="1" x14ac:dyDescent="0.2">
      <c r="D93" s="246"/>
    </row>
    <row r="94" spans="4:4" s="222" customFormat="1" ht="15" customHeight="1" x14ac:dyDescent="0.2">
      <c r="D94" s="246"/>
    </row>
    <row r="95" spans="4:4" s="222" customFormat="1" ht="15" customHeight="1" x14ac:dyDescent="0.2">
      <c r="D95" s="246"/>
    </row>
  </sheetData>
  <mergeCells count="12">
    <mergeCell ref="A47:G47"/>
    <mergeCell ref="A46:G46"/>
    <mergeCell ref="C4:G4"/>
    <mergeCell ref="C6:G6"/>
    <mergeCell ref="C8:G8"/>
    <mergeCell ref="C9:G9"/>
    <mergeCell ref="A11:A12"/>
    <mergeCell ref="C11:C12"/>
    <mergeCell ref="D11:D12"/>
    <mergeCell ref="E11:E12"/>
    <mergeCell ref="F11:F12"/>
    <mergeCell ref="G11:G12"/>
  </mergeCells>
  <printOptions horizontalCentered="1" gridLinesSet="0"/>
  <pageMargins left="0.19685039370078741" right="3.937007874015748E-2" top="1.1811023622047245" bottom="0.78740157480314965" header="0.43307086614173229" footer="0"/>
  <pageSetup paperSize="9" scale="8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L38"/>
  <sheetViews>
    <sheetView showGridLines="0" showZeros="0" view="pageBreakPreview" zoomScale="75" zoomScaleNormal="70" zoomScaleSheetLayoutView="75" workbookViewId="0">
      <selection activeCell="F19" sqref="F19"/>
    </sheetView>
  </sheetViews>
  <sheetFormatPr defaultColWidth="11.5703125" defaultRowHeight="12.75" x14ac:dyDescent="0.2"/>
  <cols>
    <col min="1" max="1" width="1.7109375" style="109" customWidth="1"/>
    <col min="2" max="2" width="6.85546875" style="109" customWidth="1"/>
    <col min="3" max="3" width="5.7109375" style="109" customWidth="1"/>
    <col min="4" max="4" width="12.5703125" style="109" customWidth="1"/>
    <col min="5" max="5" width="29.28515625" style="109" customWidth="1"/>
    <col min="6" max="6" width="15.7109375" style="109" customWidth="1"/>
    <col min="7" max="7" width="15.5703125" style="109" customWidth="1"/>
    <col min="8" max="8" width="15.7109375" style="109" customWidth="1"/>
    <col min="9" max="9" width="9.85546875" style="109" customWidth="1"/>
    <col min="10" max="10" width="9.5703125" style="109" customWidth="1"/>
    <col min="11" max="11" width="3.7109375" style="109" customWidth="1"/>
    <col min="12" max="16384" width="11.5703125" style="109"/>
  </cols>
  <sheetData>
    <row r="7" spans="2:10" ht="18" x14ac:dyDescent="0.25">
      <c r="B7" s="110" t="s">
        <v>89</v>
      </c>
    </row>
    <row r="8" spans="2:10" ht="18" x14ac:dyDescent="0.25">
      <c r="B8" s="110" t="s">
        <v>90</v>
      </c>
    </row>
    <row r="9" spans="2:10" ht="11.45" customHeight="1" x14ac:dyDescent="0.2">
      <c r="B9" s="111"/>
    </row>
    <row r="10" spans="2:10" ht="18" x14ac:dyDescent="0.25">
      <c r="B10" s="110" t="s">
        <v>91</v>
      </c>
    </row>
    <row r="11" spans="2:10" ht="17.45" customHeight="1" x14ac:dyDescent="0.2">
      <c r="C11" s="112" t="s">
        <v>92</v>
      </c>
      <c r="D11" s="113"/>
      <c r="E11" s="257" t="s">
        <v>93</v>
      </c>
      <c r="F11" s="257"/>
      <c r="G11" s="114" t="s">
        <v>94</v>
      </c>
      <c r="H11" s="258"/>
      <c r="I11" s="258"/>
      <c r="J11" s="115"/>
    </row>
    <row r="12" spans="2:10" ht="15.6" customHeight="1" x14ac:dyDescent="0.2">
      <c r="C12" s="116" t="s">
        <v>95</v>
      </c>
      <c r="D12" s="117"/>
      <c r="E12" s="257" t="s">
        <v>96</v>
      </c>
      <c r="F12" s="257"/>
      <c r="G12" s="117"/>
      <c r="H12" s="117"/>
      <c r="I12" s="117"/>
      <c r="J12" s="118"/>
    </row>
    <row r="13" spans="2:10" ht="16.149999999999999" customHeight="1" x14ac:dyDescent="0.2">
      <c r="C13" s="116" t="s">
        <v>97</v>
      </c>
      <c r="D13" s="117"/>
      <c r="E13" s="119" t="s">
        <v>98</v>
      </c>
      <c r="F13" s="120"/>
      <c r="G13" s="117"/>
      <c r="H13" s="117"/>
      <c r="I13" s="117"/>
      <c r="J13" s="115"/>
    </row>
    <row r="14" spans="2:10" ht="6.75" customHeight="1" x14ac:dyDescent="0.2"/>
    <row r="15" spans="2:10" s="121" customFormat="1" ht="19.149999999999999" customHeight="1" x14ac:dyDescent="0.25">
      <c r="B15" s="110" t="s">
        <v>99</v>
      </c>
    </row>
    <row r="16" spans="2:10" ht="17.45" customHeight="1" thickBot="1" x14ac:dyDescent="0.25">
      <c r="B16" s="122"/>
    </row>
    <row r="17" spans="2:12" ht="17.45" customHeight="1" x14ac:dyDescent="0.2">
      <c r="B17" s="123"/>
      <c r="C17" s="259" t="s">
        <v>100</v>
      </c>
      <c r="D17" s="260"/>
      <c r="E17" s="261"/>
      <c r="F17" s="125" t="s">
        <v>101</v>
      </c>
      <c r="G17" s="124" t="s">
        <v>102</v>
      </c>
      <c r="H17" s="125" t="s">
        <v>103</v>
      </c>
      <c r="I17" s="125" t="s">
        <v>104</v>
      </c>
      <c r="J17" s="126"/>
    </row>
    <row r="18" spans="2:12" s="127" customFormat="1" ht="17.45" customHeight="1" thickBot="1" x14ac:dyDescent="0.25">
      <c r="B18" s="128" t="s">
        <v>1</v>
      </c>
      <c r="C18" s="262" t="s">
        <v>105</v>
      </c>
      <c r="D18" s="263"/>
      <c r="E18" s="264"/>
      <c r="F18" s="129" t="s">
        <v>106</v>
      </c>
      <c r="G18" s="130" t="s">
        <v>107</v>
      </c>
      <c r="H18" s="129" t="s">
        <v>108</v>
      </c>
      <c r="I18" s="129" t="s">
        <v>109</v>
      </c>
      <c r="J18" s="131" t="s">
        <v>110</v>
      </c>
    </row>
    <row r="19" spans="2:12" ht="17.45" customHeight="1" x14ac:dyDescent="0.2">
      <c r="B19" s="132">
        <v>1</v>
      </c>
      <c r="C19" s="133" t="s">
        <v>123</v>
      </c>
      <c r="D19" s="134"/>
      <c r="E19" s="135"/>
      <c r="F19" s="136">
        <f>'[1]Planilha Orçamentária'!G61</f>
        <v>116062.59941714338</v>
      </c>
      <c r="G19" s="137">
        <f>97500/116062.6*F19</f>
        <v>97499.999510363195</v>
      </c>
      <c r="H19" s="137">
        <v>18562.599999999999</v>
      </c>
      <c r="I19" s="138" t="s">
        <v>111</v>
      </c>
      <c r="J19" s="139" t="s">
        <v>112</v>
      </c>
    </row>
    <row r="20" spans="2:12" ht="17.45" customHeight="1" x14ac:dyDescent="0.2">
      <c r="B20" s="140"/>
      <c r="C20" s="141"/>
      <c r="D20" s="142"/>
      <c r="E20" s="143"/>
      <c r="F20" s="144"/>
      <c r="G20" s="137">
        <f>97500/310911.63*F20</f>
        <v>0</v>
      </c>
      <c r="H20" s="137">
        <f>F20-G20</f>
        <v>0</v>
      </c>
      <c r="I20" s="145"/>
      <c r="J20" s="146"/>
      <c r="L20" s="147"/>
    </row>
    <row r="21" spans="2:12" ht="17.45" customHeight="1" x14ac:dyDescent="0.2">
      <c r="B21" s="148"/>
      <c r="C21" s="149"/>
      <c r="D21" s="150"/>
      <c r="E21" s="151"/>
      <c r="F21" s="152"/>
      <c r="G21" s="153"/>
      <c r="H21" s="154"/>
      <c r="I21" s="155"/>
      <c r="J21" s="156"/>
      <c r="L21" s="147"/>
    </row>
    <row r="22" spans="2:12" ht="17.45" customHeight="1" x14ac:dyDescent="0.2">
      <c r="B22" s="148"/>
      <c r="C22" s="149"/>
      <c r="D22" s="150"/>
      <c r="E22" s="151"/>
      <c r="F22" s="152"/>
      <c r="G22" s="153"/>
      <c r="H22" s="154"/>
      <c r="I22" s="155"/>
      <c r="J22" s="156"/>
      <c r="L22" s="147"/>
    </row>
    <row r="23" spans="2:12" ht="17.45" customHeight="1" x14ac:dyDescent="0.2">
      <c r="B23" s="148"/>
      <c r="C23" s="149"/>
      <c r="D23" s="150"/>
      <c r="E23" s="151"/>
      <c r="F23" s="152"/>
      <c r="G23" s="154"/>
      <c r="H23" s="153"/>
      <c r="I23" s="155"/>
      <c r="J23" s="156"/>
      <c r="L23" s="147"/>
    </row>
    <row r="24" spans="2:12" ht="17.45" customHeight="1" thickBot="1" x14ac:dyDescent="0.25">
      <c r="B24" s="157"/>
      <c r="C24" s="158"/>
      <c r="D24" s="159"/>
      <c r="E24" s="160"/>
      <c r="F24" s="161"/>
      <c r="G24" s="162"/>
      <c r="H24" s="162"/>
      <c r="I24" s="163"/>
      <c r="J24" s="164"/>
      <c r="L24" s="147"/>
    </row>
    <row r="25" spans="2:12" ht="17.45" customHeight="1" thickBot="1" x14ac:dyDescent="0.25">
      <c r="B25" s="165" t="s">
        <v>21</v>
      </c>
      <c r="C25" s="166"/>
      <c r="D25" s="167"/>
      <c r="E25" s="168"/>
      <c r="F25" s="169">
        <f>SUM(G25+H25)</f>
        <v>116062.59951036319</v>
      </c>
      <c r="G25" s="170">
        <f>SUM(G19:G24)</f>
        <v>97499.999510363195</v>
      </c>
      <c r="H25" s="170">
        <f>SUM(H19:H24)</f>
        <v>18562.599999999999</v>
      </c>
      <c r="I25" s="171" t="s">
        <v>113</v>
      </c>
      <c r="J25" s="172"/>
    </row>
    <row r="26" spans="2:12" ht="17.45" customHeight="1" thickBot="1" x14ac:dyDescent="0.25">
      <c r="B26" s="165" t="s">
        <v>114</v>
      </c>
      <c r="C26" s="173"/>
      <c r="D26" s="174"/>
      <c r="E26" s="175"/>
      <c r="F26" s="176">
        <f>IF(F25=0,0,F25/F25)</f>
        <v>1</v>
      </c>
      <c r="G26" s="177">
        <f>IF(F25=0,0,G25/F25)</f>
        <v>0.84006389587765051</v>
      </c>
      <c r="H26" s="177">
        <f>IF(G25=0,0,H25/F25)</f>
        <v>0.15993610412234952</v>
      </c>
      <c r="I26" s="171">
        <f>IF(G25=0,0,G25+H25)</f>
        <v>116062.59951036319</v>
      </c>
      <c r="J26" s="172"/>
    </row>
    <row r="27" spans="2:12" ht="17.45" customHeight="1" x14ac:dyDescent="0.2">
      <c r="B27" s="178"/>
      <c r="C27" s="179"/>
      <c r="D27" s="180"/>
      <c r="E27" s="181"/>
      <c r="F27" s="182"/>
      <c r="G27" s="183"/>
      <c r="H27" s="183"/>
      <c r="I27" s="184"/>
      <c r="J27" s="185"/>
    </row>
    <row r="28" spans="2:12" ht="17.45" customHeight="1" x14ac:dyDescent="0.2">
      <c r="B28" s="186"/>
      <c r="C28" s="179"/>
      <c r="D28" s="180"/>
      <c r="E28" s="181"/>
      <c r="F28" s="182"/>
      <c r="G28" s="183"/>
      <c r="H28" s="183"/>
      <c r="I28" s="184"/>
      <c r="J28" s="185"/>
    </row>
    <row r="29" spans="2:12" ht="17.45" customHeight="1" x14ac:dyDescent="0.2">
      <c r="B29" s="186"/>
      <c r="C29" s="179"/>
      <c r="D29" s="180"/>
      <c r="E29" s="181"/>
      <c r="F29" s="187"/>
      <c r="G29" s="187"/>
      <c r="H29" s="187"/>
      <c r="I29" s="184"/>
      <c r="J29" s="185"/>
    </row>
    <row r="30" spans="2:12" ht="17.45" customHeight="1" thickBot="1" x14ac:dyDescent="0.25">
      <c r="B30" s="188" t="s">
        <v>115</v>
      </c>
      <c r="G30" s="189"/>
      <c r="H30" s="189"/>
      <c r="I30" s="189"/>
    </row>
    <row r="31" spans="2:12" ht="17.45" customHeight="1" x14ac:dyDescent="0.2">
      <c r="B31" s="190"/>
      <c r="G31" s="190" t="s">
        <v>78</v>
      </c>
      <c r="H31" s="190"/>
      <c r="I31" s="191"/>
    </row>
    <row r="32" spans="2:12" ht="17.45" customHeight="1" x14ac:dyDescent="0.2">
      <c r="B32" s="192" t="s">
        <v>116</v>
      </c>
      <c r="G32" s="190" t="s">
        <v>117</v>
      </c>
      <c r="H32" s="193"/>
    </row>
    <row r="33" spans="2:5" ht="17.45" customHeight="1" x14ac:dyDescent="0.2">
      <c r="B33" s="111" t="s">
        <v>118</v>
      </c>
      <c r="E33" s="194"/>
    </row>
    <row r="34" spans="2:5" ht="17.45" customHeight="1" x14ac:dyDescent="0.2">
      <c r="D34" s="109" t="s">
        <v>119</v>
      </c>
    </row>
    <row r="35" spans="2:5" ht="17.45" customHeight="1" x14ac:dyDescent="0.2">
      <c r="B35" s="111" t="s">
        <v>120</v>
      </c>
    </row>
    <row r="36" spans="2:5" ht="17.45" customHeight="1" x14ac:dyDescent="0.2">
      <c r="D36" s="109" t="s">
        <v>121</v>
      </c>
    </row>
    <row r="37" spans="2:5" ht="17.45" customHeight="1" x14ac:dyDescent="0.2">
      <c r="B37" s="109" t="s">
        <v>122</v>
      </c>
      <c r="D37" s="194"/>
    </row>
    <row r="38" spans="2:5" ht="17.45" customHeight="1" x14ac:dyDescent="0.2"/>
  </sheetData>
  <mergeCells count="5">
    <mergeCell ref="E11:F11"/>
    <mergeCell ref="H11:I11"/>
    <mergeCell ref="E12:F12"/>
    <mergeCell ref="C17:E17"/>
    <mergeCell ref="C18:E18"/>
  </mergeCells>
  <printOptions horizontalCentered="1" gridLinesSet="0"/>
  <pageMargins left="0.98425196850393704" right="3.937007874015748E-2" top="0.59055118110236227" bottom="0.23622047244094491" header="0.43307086614173229" footer="0"/>
  <pageSetup paperSize="9" scale="8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51"/>
  <sheetViews>
    <sheetView showGridLines="0" showZeros="0" view="pageBreakPreview" zoomScale="62" zoomScaleNormal="70" zoomScaleSheetLayoutView="62" workbookViewId="0">
      <selection activeCell="E17" sqref="E17:W17"/>
    </sheetView>
  </sheetViews>
  <sheetFormatPr defaultColWidth="11.42578125" defaultRowHeight="12" x14ac:dyDescent="0.2"/>
  <cols>
    <col min="1" max="5" width="2.7109375" style="11" customWidth="1"/>
    <col min="6" max="6" width="2.7109375" style="12" customWidth="1"/>
    <col min="7" max="7" width="2.7109375" style="13" customWidth="1"/>
    <col min="8" max="30" width="2.7109375" style="11" customWidth="1"/>
    <col min="31" max="33" width="3.7109375" style="11" customWidth="1"/>
    <col min="34" max="68" width="2.7109375" style="11" customWidth="1"/>
    <col min="69" max="69" width="10.7109375" style="11" bestFit="1" customWidth="1"/>
    <col min="70" max="70" width="12.85546875" style="11" bestFit="1" customWidth="1"/>
    <col min="71" max="16384" width="11.42578125" style="11"/>
  </cols>
  <sheetData>
    <row r="1" spans="2:68" ht="20.100000000000001" customHeight="1" x14ac:dyDescent="0.3">
      <c r="B1" s="371" t="s">
        <v>28</v>
      </c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2"/>
      <c r="AA1" s="372"/>
      <c r="AB1" s="372"/>
    </row>
    <row r="2" spans="2:68" ht="5.0999999999999996" customHeight="1" x14ac:dyDescent="0.35">
      <c r="B2" s="18"/>
      <c r="C2" s="19"/>
      <c r="D2" s="20"/>
      <c r="E2" s="21"/>
      <c r="F2" s="22"/>
      <c r="G2" s="2"/>
      <c r="H2" s="23"/>
      <c r="I2" s="24"/>
      <c r="J2" s="25"/>
      <c r="K2" s="26"/>
      <c r="L2" s="26"/>
      <c r="M2" s="27"/>
      <c r="N2" s="27"/>
      <c r="O2" s="27"/>
      <c r="P2" s="27"/>
      <c r="Q2" s="27"/>
      <c r="R2" s="28"/>
      <c r="S2" s="28"/>
      <c r="T2" s="1"/>
      <c r="U2" s="1"/>
    </row>
    <row r="3" spans="2:68" ht="18" customHeight="1" x14ac:dyDescent="0.2">
      <c r="B3" s="385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90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Z3" s="391"/>
      <c r="AA3" s="391"/>
      <c r="AB3" s="391"/>
      <c r="AC3" s="391"/>
      <c r="AD3" s="392"/>
      <c r="AE3" s="288" t="s">
        <v>49</v>
      </c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92">
        <f>Orçamentária!G41</f>
        <v>123315.67192819998</v>
      </c>
      <c r="AU3" s="293"/>
      <c r="AV3" s="293"/>
      <c r="AW3" s="293"/>
      <c r="AX3" s="293"/>
      <c r="AY3" s="293"/>
      <c r="AZ3" s="293"/>
      <c r="BA3" s="294"/>
      <c r="BB3" s="357" t="s">
        <v>124</v>
      </c>
      <c r="BC3" s="358"/>
      <c r="BD3" s="358"/>
      <c r="BE3" s="358"/>
      <c r="BF3" s="358"/>
      <c r="BG3" s="358"/>
      <c r="BH3" s="358"/>
      <c r="BI3" s="358"/>
      <c r="BJ3" s="358"/>
      <c r="BK3" s="358"/>
      <c r="BL3" s="358"/>
      <c r="BM3" s="358"/>
      <c r="BN3" s="358"/>
      <c r="BO3" s="358"/>
      <c r="BP3" s="359"/>
    </row>
    <row r="4" spans="2:68" ht="12.75" customHeight="1" x14ac:dyDescent="0.2">
      <c r="B4" s="387" t="s">
        <v>4</v>
      </c>
      <c r="C4" s="327"/>
      <c r="D4" s="388"/>
      <c r="E4" s="388"/>
      <c r="F4" s="388"/>
      <c r="G4" s="388"/>
      <c r="H4" s="388"/>
      <c r="I4" s="388"/>
      <c r="J4" s="388"/>
      <c r="K4" s="388"/>
      <c r="L4" s="388"/>
      <c r="M4" s="315" t="str">
        <f>Orçamentária!C6</f>
        <v>ESTAÇÃO DE TRATAMENTO DE ESGOTO - SALLES</v>
      </c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7"/>
      <c r="AE4" s="50"/>
      <c r="AF4" s="51"/>
      <c r="AG4" s="51"/>
      <c r="AH4" s="51"/>
      <c r="AI4" s="51"/>
      <c r="AJ4" s="51"/>
      <c r="AK4" s="51"/>
      <c r="AL4" s="51"/>
      <c r="AM4" s="51"/>
      <c r="AN4" s="47"/>
      <c r="AO4" s="51"/>
      <c r="AP4" s="51"/>
      <c r="AQ4" s="51"/>
      <c r="AR4" s="51"/>
      <c r="AS4" s="51"/>
      <c r="AT4" s="1"/>
      <c r="AU4" s="1"/>
      <c r="AV4" s="1"/>
      <c r="AW4" s="1"/>
      <c r="AX4" s="1"/>
      <c r="AY4" s="1"/>
      <c r="AZ4" s="1"/>
      <c r="BA4" s="9"/>
      <c r="BB4" s="4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9"/>
    </row>
    <row r="5" spans="2:68" ht="12.95" customHeight="1" x14ac:dyDescent="0.2">
      <c r="B5" s="387" t="s">
        <v>6</v>
      </c>
      <c r="C5" s="327"/>
      <c r="D5" s="388"/>
      <c r="E5" s="388"/>
      <c r="F5" s="388"/>
      <c r="G5" s="388"/>
      <c r="H5" s="388"/>
      <c r="I5" s="388"/>
      <c r="J5" s="388"/>
      <c r="K5" s="388"/>
      <c r="L5" s="388"/>
      <c r="M5" s="298" t="str">
        <f>Orçamentária!C4</f>
        <v>PREFEITURA MUNICIPAL DE CONCEIÇÃO DO RIO VERDE - MG</v>
      </c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299"/>
      <c r="Y5" s="299"/>
      <c r="Z5" s="299"/>
      <c r="AA5" s="299"/>
      <c r="AB5" s="299"/>
      <c r="AC5" s="299"/>
      <c r="AD5" s="300"/>
      <c r="AE5" s="290" t="s">
        <v>50</v>
      </c>
      <c r="AF5" s="291"/>
      <c r="AG5" s="291"/>
      <c r="AH5" s="291"/>
      <c r="AI5" s="291"/>
      <c r="AJ5" s="291"/>
      <c r="AK5" s="291"/>
      <c r="AL5" s="291"/>
      <c r="AM5" s="291"/>
      <c r="AN5" s="291"/>
      <c r="AO5" s="291"/>
      <c r="AP5" s="291"/>
      <c r="AQ5" s="291"/>
      <c r="AR5" s="291"/>
      <c r="AS5" s="291"/>
      <c r="AT5" s="312"/>
      <c r="AU5" s="313"/>
      <c r="AV5" s="313"/>
      <c r="AW5" s="313"/>
      <c r="AX5" s="313"/>
      <c r="AY5" s="313"/>
      <c r="AZ5" s="313"/>
      <c r="BA5" s="314"/>
      <c r="BB5" s="4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9"/>
    </row>
    <row r="6" spans="2:68" ht="12.95" customHeight="1" x14ac:dyDescent="0.2">
      <c r="B6" s="389" t="s">
        <v>7</v>
      </c>
      <c r="C6" s="327"/>
      <c r="D6" s="388"/>
      <c r="E6" s="388"/>
      <c r="F6" s="388"/>
      <c r="G6" s="388"/>
      <c r="H6" s="388"/>
      <c r="I6" s="388"/>
      <c r="J6" s="388"/>
      <c r="K6" s="388"/>
      <c r="L6" s="388"/>
      <c r="M6" s="315" t="s">
        <v>134</v>
      </c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7"/>
      <c r="AE6" s="50"/>
      <c r="AF6" s="51"/>
      <c r="AG6" s="51"/>
      <c r="AH6" s="51"/>
      <c r="AI6" s="51"/>
      <c r="AJ6" s="51"/>
      <c r="AK6" s="51"/>
      <c r="AL6" s="51"/>
      <c r="AM6" s="51"/>
      <c r="AN6" s="47"/>
      <c r="AO6" s="51"/>
      <c r="AP6" s="51"/>
      <c r="AQ6" s="51"/>
      <c r="AR6" s="51"/>
      <c r="AS6" s="51"/>
      <c r="AT6" s="1"/>
      <c r="AU6" s="1"/>
      <c r="AV6" s="1"/>
      <c r="AW6" s="1"/>
      <c r="AX6" s="1"/>
      <c r="AY6" s="1"/>
      <c r="AZ6" s="1"/>
      <c r="BA6" s="9"/>
      <c r="BB6" s="4"/>
      <c r="BC6" s="326" t="s">
        <v>3</v>
      </c>
      <c r="BD6" s="327"/>
      <c r="BE6" s="327"/>
      <c r="BF6" s="327"/>
      <c r="BG6" s="327"/>
      <c r="BH6" s="327"/>
      <c r="BI6" s="327"/>
      <c r="BJ6" s="327"/>
      <c r="BK6" s="328"/>
      <c r="BL6" s="329"/>
      <c r="BM6" s="329"/>
      <c r="BN6" s="329"/>
      <c r="BO6" s="329"/>
      <c r="BP6" s="330"/>
    </row>
    <row r="7" spans="2:68" ht="12.95" customHeight="1" x14ac:dyDescent="0.2">
      <c r="B7" s="389" t="s">
        <v>8</v>
      </c>
      <c r="C7" s="327"/>
      <c r="D7" s="388"/>
      <c r="E7" s="388"/>
      <c r="F7" s="388"/>
      <c r="G7" s="388"/>
      <c r="H7" s="388"/>
      <c r="I7" s="388"/>
      <c r="J7" s="388"/>
      <c r="K7" s="388"/>
      <c r="L7" s="388"/>
      <c r="M7" s="364"/>
      <c r="N7" s="316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D7" s="317"/>
      <c r="AE7" s="290" t="s">
        <v>51</v>
      </c>
      <c r="AF7" s="291"/>
      <c r="AG7" s="291"/>
      <c r="AH7" s="291"/>
      <c r="AI7" s="291"/>
      <c r="AJ7" s="291"/>
      <c r="AK7" s="291"/>
      <c r="AL7" s="291"/>
      <c r="AM7" s="291"/>
      <c r="AN7" s="291"/>
      <c r="AO7" s="321" t="s">
        <v>30</v>
      </c>
      <c r="AP7" s="291"/>
      <c r="AQ7" s="291"/>
      <c r="AR7" s="291"/>
      <c r="AS7" s="291"/>
      <c r="AT7" s="365">
        <f>AT3-AT5-AT8</f>
        <v>123315.67192819998</v>
      </c>
      <c r="AU7" s="366"/>
      <c r="AV7" s="366"/>
      <c r="AW7" s="366"/>
      <c r="AX7" s="366"/>
      <c r="AY7" s="366"/>
      <c r="AZ7" s="366"/>
      <c r="BA7" s="367"/>
      <c r="BB7" s="4"/>
      <c r="BC7" s="52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9"/>
    </row>
    <row r="8" spans="2:68" ht="18" customHeight="1" x14ac:dyDescent="0.2">
      <c r="B8" s="324" t="s">
        <v>9</v>
      </c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295" t="s">
        <v>201</v>
      </c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6"/>
      <c r="AB8" s="296"/>
      <c r="AC8" s="296"/>
      <c r="AD8" s="297"/>
      <c r="AE8" s="53"/>
      <c r="AF8" s="54"/>
      <c r="AG8" s="54"/>
      <c r="AH8" s="54"/>
      <c r="AI8" s="54"/>
      <c r="AJ8" s="54"/>
      <c r="AK8" s="54"/>
      <c r="AL8" s="54"/>
      <c r="AM8" s="54"/>
      <c r="AN8" s="54"/>
      <c r="AO8" s="322" t="s">
        <v>29</v>
      </c>
      <c r="AP8" s="323"/>
      <c r="AQ8" s="323"/>
      <c r="AR8" s="323"/>
      <c r="AS8" s="323"/>
      <c r="AT8" s="309">
        <f>SUMPRODUCT(X13:X40,Y13:Y40)</f>
        <v>0</v>
      </c>
      <c r="AU8" s="310"/>
      <c r="AV8" s="310"/>
      <c r="AW8" s="310"/>
      <c r="AX8" s="310"/>
      <c r="AY8" s="310"/>
      <c r="AZ8" s="310"/>
      <c r="BA8" s="311"/>
      <c r="BB8" s="5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10"/>
    </row>
    <row r="9" spans="2:68" ht="3.75" customHeight="1" x14ac:dyDescent="0.2">
      <c r="B9" s="55"/>
      <c r="C9" s="1"/>
      <c r="D9" s="1"/>
      <c r="E9" s="1"/>
      <c r="F9" s="55"/>
      <c r="G9" s="4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8"/>
      <c r="AF9" s="8"/>
      <c r="AG9" s="8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8"/>
    </row>
    <row r="10" spans="2:68" ht="12.75" customHeight="1" x14ac:dyDescent="0.2">
      <c r="B10" s="379" t="s">
        <v>1</v>
      </c>
      <c r="C10" s="380"/>
      <c r="D10" s="381"/>
      <c r="E10" s="331" t="s">
        <v>17</v>
      </c>
      <c r="F10" s="332"/>
      <c r="G10" s="332"/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3"/>
      <c r="X10" s="84" t="s">
        <v>63</v>
      </c>
      <c r="Y10" s="373" t="s">
        <v>32</v>
      </c>
      <c r="Z10" s="374"/>
      <c r="AA10" s="374"/>
      <c r="AB10" s="374"/>
      <c r="AC10" s="374"/>
      <c r="AD10" s="375"/>
      <c r="AE10" s="301" t="s">
        <v>33</v>
      </c>
      <c r="AF10" s="302"/>
      <c r="AG10" s="303"/>
      <c r="AH10" s="301" t="s">
        <v>43</v>
      </c>
      <c r="AI10" s="302"/>
      <c r="AJ10" s="302"/>
      <c r="AK10" s="302"/>
      <c r="AL10" s="302"/>
      <c r="AM10" s="302"/>
      <c r="AN10" s="302"/>
      <c r="AO10" s="302"/>
      <c r="AP10" s="302"/>
      <c r="AQ10" s="302"/>
      <c r="AR10" s="302"/>
      <c r="AS10" s="302"/>
      <c r="AT10" s="302"/>
      <c r="AU10" s="302"/>
      <c r="AV10" s="302"/>
      <c r="AW10" s="302"/>
      <c r="AX10" s="302"/>
      <c r="AY10" s="302"/>
      <c r="AZ10" s="302"/>
      <c r="BA10" s="302"/>
      <c r="BB10" s="302"/>
      <c r="BC10" s="302"/>
      <c r="BD10" s="302"/>
      <c r="BE10" s="302"/>
      <c r="BF10" s="302"/>
      <c r="BG10" s="302"/>
      <c r="BH10" s="302"/>
      <c r="BI10" s="302"/>
      <c r="BJ10" s="302"/>
      <c r="BK10" s="302"/>
      <c r="BL10" s="302"/>
      <c r="BM10" s="302"/>
      <c r="BN10" s="302"/>
      <c r="BO10" s="302"/>
      <c r="BP10" s="303"/>
    </row>
    <row r="11" spans="2:68" ht="12.75" x14ac:dyDescent="0.2">
      <c r="B11" s="382"/>
      <c r="C11" s="383"/>
      <c r="D11" s="384"/>
      <c r="E11" s="334"/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6"/>
      <c r="X11" s="80" t="s">
        <v>65</v>
      </c>
      <c r="Y11" s="376" t="s">
        <v>35</v>
      </c>
      <c r="Z11" s="377"/>
      <c r="AA11" s="377"/>
      <c r="AB11" s="377"/>
      <c r="AC11" s="377"/>
      <c r="AD11" s="378"/>
      <c r="AE11" s="301" t="s">
        <v>34</v>
      </c>
      <c r="AF11" s="302"/>
      <c r="AG11" s="303"/>
      <c r="AH11" s="304" t="s">
        <v>36</v>
      </c>
      <c r="AI11" s="305"/>
      <c r="AJ11" s="305"/>
      <c r="AK11" s="305"/>
      <c r="AL11" s="306"/>
      <c r="AM11" s="304" t="s">
        <v>37</v>
      </c>
      <c r="AN11" s="307"/>
      <c r="AO11" s="307"/>
      <c r="AP11" s="307"/>
      <c r="AQ11" s="308"/>
      <c r="AR11" s="304" t="s">
        <v>38</v>
      </c>
      <c r="AS11" s="307"/>
      <c r="AT11" s="307"/>
      <c r="AU11" s="307"/>
      <c r="AV11" s="308"/>
      <c r="AW11" s="304" t="s">
        <v>39</v>
      </c>
      <c r="AX11" s="307"/>
      <c r="AY11" s="307"/>
      <c r="AZ11" s="307"/>
      <c r="BA11" s="308"/>
      <c r="BB11" s="304" t="s">
        <v>40</v>
      </c>
      <c r="BC11" s="307"/>
      <c r="BD11" s="307"/>
      <c r="BE11" s="307"/>
      <c r="BF11" s="308"/>
      <c r="BG11" s="304" t="s">
        <v>41</v>
      </c>
      <c r="BH11" s="307"/>
      <c r="BI11" s="307"/>
      <c r="BJ11" s="307"/>
      <c r="BK11" s="308"/>
      <c r="BL11" s="304" t="s">
        <v>42</v>
      </c>
      <c r="BM11" s="307"/>
      <c r="BN11" s="307"/>
      <c r="BO11" s="307"/>
      <c r="BP11" s="308"/>
    </row>
    <row r="12" spans="2:68" s="197" customFormat="1" ht="15" customHeight="1" x14ac:dyDescent="0.2">
      <c r="B12" s="368" t="str">
        <f>Orçamentária!A13</f>
        <v>01</v>
      </c>
      <c r="C12" s="369"/>
      <c r="D12" s="370"/>
      <c r="E12" s="404" t="str">
        <f>Orçamentária!C13</f>
        <v>Serviços preliminares</v>
      </c>
      <c r="F12" s="405"/>
      <c r="G12" s="405"/>
      <c r="H12" s="405"/>
      <c r="I12" s="405"/>
      <c r="J12" s="405"/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/>
      <c r="W12" s="405"/>
      <c r="X12" s="198"/>
      <c r="Y12" s="276"/>
      <c r="Z12" s="277"/>
      <c r="AA12" s="277"/>
      <c r="AB12" s="277"/>
      <c r="AC12" s="277"/>
      <c r="AD12" s="278"/>
      <c r="AE12" s="285"/>
      <c r="AF12" s="286"/>
      <c r="AG12" s="287"/>
      <c r="AH12" s="406">
        <f t="shared" ref="AH12:AH13" si="0">Y12</f>
        <v>0</v>
      </c>
      <c r="AI12" s="407"/>
      <c r="AJ12" s="407"/>
      <c r="AK12" s="407"/>
      <c r="AL12" s="408"/>
      <c r="AM12" s="406"/>
      <c r="AN12" s="407"/>
      <c r="AO12" s="407"/>
      <c r="AP12" s="407"/>
      <c r="AQ12" s="408"/>
      <c r="AR12" s="406"/>
      <c r="AS12" s="407"/>
      <c r="AT12" s="407"/>
      <c r="AU12" s="407"/>
      <c r="AV12" s="408"/>
      <c r="AW12" s="406"/>
      <c r="AX12" s="407"/>
      <c r="AY12" s="407"/>
      <c r="AZ12" s="407"/>
      <c r="BA12" s="408"/>
      <c r="BB12" s="406"/>
      <c r="BC12" s="407"/>
      <c r="BD12" s="407"/>
      <c r="BE12" s="407"/>
      <c r="BF12" s="408"/>
      <c r="BG12" s="406"/>
      <c r="BH12" s="407"/>
      <c r="BI12" s="407"/>
      <c r="BJ12" s="407"/>
      <c r="BK12" s="408"/>
      <c r="BL12" s="406"/>
      <c r="BM12" s="407"/>
      <c r="BN12" s="407"/>
      <c r="BO12" s="407"/>
      <c r="BP12" s="408"/>
    </row>
    <row r="13" spans="2:68" s="199" customFormat="1" ht="45" customHeight="1" x14ac:dyDescent="0.2">
      <c r="B13" s="273" t="str">
        <f>Orçamentária!A14</f>
        <v>1.1</v>
      </c>
      <c r="C13" s="274"/>
      <c r="D13" s="275"/>
      <c r="E13" s="271" t="str">
        <f>Orçamentária!C14</f>
        <v>BARRACÃO DE OBRA, EM CHAPA DE COMPENSADO RESINADO, INCLUSIVE  INSTALAÇÕES SANITÁRIAS E MOBILIÁRIO - PADRÃO DER-MG</v>
      </c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72"/>
      <c r="V13" s="272"/>
      <c r="W13" s="272"/>
      <c r="X13" s="198"/>
      <c r="Y13" s="279">
        <f>Orçamentária!G14</f>
        <v>6086.1768000000002</v>
      </c>
      <c r="Z13" s="280"/>
      <c r="AA13" s="280"/>
      <c r="AB13" s="280"/>
      <c r="AC13" s="280"/>
      <c r="AD13" s="281"/>
      <c r="AE13" s="282">
        <f t="shared" ref="AE13:AE39" si="1">Y13/$Y$42</f>
        <v>4.9354447045008604E-2</v>
      </c>
      <c r="AF13" s="283"/>
      <c r="AG13" s="284"/>
      <c r="AH13" s="265">
        <f t="shared" si="0"/>
        <v>6086.1768000000002</v>
      </c>
      <c r="AI13" s="266"/>
      <c r="AJ13" s="266"/>
      <c r="AK13" s="266"/>
      <c r="AL13" s="267"/>
      <c r="AM13" s="361"/>
      <c r="AN13" s="362"/>
      <c r="AO13" s="362"/>
      <c r="AP13" s="362"/>
      <c r="AQ13" s="363"/>
      <c r="AR13" s="361"/>
      <c r="AS13" s="362"/>
      <c r="AT13" s="362"/>
      <c r="AU13" s="362"/>
      <c r="AV13" s="363"/>
      <c r="AW13" s="361"/>
      <c r="AX13" s="362"/>
      <c r="AY13" s="362"/>
      <c r="AZ13" s="362"/>
      <c r="BA13" s="363"/>
      <c r="BB13" s="361"/>
      <c r="BC13" s="362"/>
      <c r="BD13" s="362"/>
      <c r="BE13" s="362"/>
      <c r="BF13" s="363"/>
      <c r="BG13" s="361"/>
      <c r="BH13" s="362"/>
      <c r="BI13" s="362"/>
      <c r="BJ13" s="362"/>
      <c r="BK13" s="363"/>
      <c r="BL13" s="361"/>
      <c r="BM13" s="362"/>
      <c r="BN13" s="362"/>
      <c r="BO13" s="362"/>
      <c r="BP13" s="363"/>
    </row>
    <row r="14" spans="2:68" s="200" customFormat="1" ht="75" customHeight="1" x14ac:dyDescent="0.2">
      <c r="B14" s="273" t="str">
        <f>Orçamentária!A15</f>
        <v>1.2</v>
      </c>
      <c r="C14" s="274"/>
      <c r="D14" s="275"/>
      <c r="E14" s="271" t="str">
        <f>Orçamentária!C15</f>
        <v>LOCAÇÃO DE OBRA COM GABARITO DE TÁBUAS CORRIDAS PONTALETADAS A CADA 2,00M, REAPROVEITAMENTO (2X), INCLUSIVE ACOMPANHAMENTO DE EQUIPE TOPOGRÁFICA PARA MARCAÇÃO DE PONTO TOPOGRÁFICO</v>
      </c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01"/>
      <c r="Y14" s="279">
        <f>Orçamentária!G15</f>
        <v>5303.6238239999993</v>
      </c>
      <c r="Z14" s="280"/>
      <c r="AA14" s="280"/>
      <c r="AB14" s="280"/>
      <c r="AC14" s="280"/>
      <c r="AD14" s="281"/>
      <c r="AE14" s="282">
        <f t="shared" si="1"/>
        <v>4.3008514173997377E-2</v>
      </c>
      <c r="AF14" s="283"/>
      <c r="AG14" s="284"/>
      <c r="AH14" s="265">
        <f t="shared" ref="AH14:AH20" si="2">Y14</f>
        <v>5303.6238239999993</v>
      </c>
      <c r="AI14" s="266"/>
      <c r="AJ14" s="266"/>
      <c r="AK14" s="266"/>
      <c r="AL14" s="267"/>
      <c r="AM14" s="265"/>
      <c r="AN14" s="266"/>
      <c r="AO14" s="266"/>
      <c r="AP14" s="266"/>
      <c r="AQ14" s="267"/>
      <c r="AR14" s="265"/>
      <c r="AS14" s="266"/>
      <c r="AT14" s="266"/>
      <c r="AU14" s="266"/>
      <c r="AV14" s="267"/>
      <c r="AW14" s="265"/>
      <c r="AX14" s="266"/>
      <c r="AY14" s="266"/>
      <c r="AZ14" s="266"/>
      <c r="BA14" s="267"/>
      <c r="BB14" s="265"/>
      <c r="BC14" s="266"/>
      <c r="BD14" s="266"/>
      <c r="BE14" s="266"/>
      <c r="BF14" s="267"/>
      <c r="BG14" s="265"/>
      <c r="BH14" s="266"/>
      <c r="BI14" s="266"/>
      <c r="BJ14" s="266"/>
      <c r="BK14" s="267"/>
      <c r="BL14" s="265"/>
      <c r="BM14" s="266"/>
      <c r="BN14" s="266"/>
      <c r="BO14" s="266"/>
      <c r="BP14" s="267"/>
    </row>
    <row r="15" spans="2:68" s="202" customFormat="1" ht="75" customHeight="1" x14ac:dyDescent="0.2">
      <c r="B15" s="273" t="str">
        <f>Orçamentária!A16</f>
        <v>1.3</v>
      </c>
      <c r="C15" s="274"/>
      <c r="D15" s="275"/>
      <c r="E15" s="271" t="str">
        <f>Orçamentária!C16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03"/>
      <c r="Y15" s="279">
        <f>Orçamentária!G16</f>
        <v>947.29276800000014</v>
      </c>
      <c r="Z15" s="280"/>
      <c r="AA15" s="280"/>
      <c r="AB15" s="280"/>
      <c r="AC15" s="280"/>
      <c r="AD15" s="281"/>
      <c r="AE15" s="282">
        <f t="shared" si="1"/>
        <v>7.6818522186827744E-3</v>
      </c>
      <c r="AF15" s="283"/>
      <c r="AG15" s="284"/>
      <c r="AH15" s="265">
        <f t="shared" si="2"/>
        <v>947.29276800000014</v>
      </c>
      <c r="AI15" s="266"/>
      <c r="AJ15" s="266"/>
      <c r="AK15" s="266"/>
      <c r="AL15" s="267"/>
      <c r="AM15" s="265"/>
      <c r="AN15" s="266"/>
      <c r="AO15" s="266"/>
      <c r="AP15" s="266"/>
      <c r="AQ15" s="267"/>
      <c r="AR15" s="265"/>
      <c r="AS15" s="266"/>
      <c r="AT15" s="266"/>
      <c r="AU15" s="266"/>
      <c r="AV15" s="267"/>
      <c r="AW15" s="265"/>
      <c r="AX15" s="266"/>
      <c r="AY15" s="266"/>
      <c r="AZ15" s="266"/>
      <c r="BA15" s="267"/>
      <c r="BB15" s="265"/>
      <c r="BC15" s="266"/>
      <c r="BD15" s="266"/>
      <c r="BE15" s="266"/>
      <c r="BF15" s="267"/>
      <c r="BG15" s="265"/>
      <c r="BH15" s="266"/>
      <c r="BI15" s="266"/>
      <c r="BJ15" s="266"/>
      <c r="BK15" s="267"/>
      <c r="BL15" s="265"/>
      <c r="BM15" s="266"/>
      <c r="BN15" s="266"/>
      <c r="BO15" s="266"/>
      <c r="BP15" s="267"/>
    </row>
    <row r="16" spans="2:68" s="197" customFormat="1" ht="15" customHeight="1" x14ac:dyDescent="0.2">
      <c r="B16" s="368" t="str">
        <f>Orçamentária!A17</f>
        <v>02</v>
      </c>
      <c r="C16" s="369"/>
      <c r="D16" s="370"/>
      <c r="E16" s="393" t="str">
        <f>Orçamentária!C17</f>
        <v>Movimentação de terra</v>
      </c>
      <c r="F16" s="394"/>
      <c r="G16" s="394"/>
      <c r="H16" s="394"/>
      <c r="I16" s="394"/>
      <c r="J16" s="394"/>
      <c r="K16" s="394"/>
      <c r="L16" s="394"/>
      <c r="M16" s="394"/>
      <c r="N16" s="394"/>
      <c r="O16" s="394"/>
      <c r="P16" s="394"/>
      <c r="Q16" s="394"/>
      <c r="R16" s="394"/>
      <c r="S16" s="394"/>
      <c r="T16" s="394"/>
      <c r="U16" s="394"/>
      <c r="V16" s="394"/>
      <c r="W16" s="394"/>
      <c r="X16" s="198"/>
      <c r="Y16" s="276">
        <f>Orçamentária!G17</f>
        <v>0</v>
      </c>
      <c r="Z16" s="277"/>
      <c r="AA16" s="277"/>
      <c r="AB16" s="277"/>
      <c r="AC16" s="277"/>
      <c r="AD16" s="278"/>
      <c r="AE16" s="285">
        <f t="shared" si="1"/>
        <v>0</v>
      </c>
      <c r="AF16" s="286"/>
      <c r="AG16" s="287"/>
      <c r="AH16" s="265">
        <f t="shared" si="2"/>
        <v>0</v>
      </c>
      <c r="AI16" s="266"/>
      <c r="AJ16" s="266"/>
      <c r="AK16" s="266"/>
      <c r="AL16" s="267"/>
      <c r="AM16" s="268"/>
      <c r="AN16" s="269"/>
      <c r="AO16" s="269"/>
      <c r="AP16" s="269"/>
      <c r="AQ16" s="270"/>
      <c r="AR16" s="268"/>
      <c r="AS16" s="269"/>
      <c r="AT16" s="269"/>
      <c r="AU16" s="269"/>
      <c r="AV16" s="270"/>
      <c r="AW16" s="268"/>
      <c r="AX16" s="269"/>
      <c r="AY16" s="269"/>
      <c r="AZ16" s="269"/>
      <c r="BA16" s="270"/>
      <c r="BB16" s="268"/>
      <c r="BC16" s="269"/>
      <c r="BD16" s="269"/>
      <c r="BE16" s="269"/>
      <c r="BF16" s="270"/>
      <c r="BG16" s="268"/>
      <c r="BH16" s="269"/>
      <c r="BI16" s="269"/>
      <c r="BJ16" s="269"/>
      <c r="BK16" s="270"/>
      <c r="BL16" s="268"/>
      <c r="BM16" s="269"/>
      <c r="BN16" s="269"/>
      <c r="BO16" s="269"/>
      <c r="BP16" s="270"/>
    </row>
    <row r="17" spans="2:68" s="202" customFormat="1" ht="60" customHeight="1" x14ac:dyDescent="0.2">
      <c r="B17" s="273" t="str">
        <f>Orçamentária!A18</f>
        <v>2.1</v>
      </c>
      <c r="C17" s="274"/>
      <c r="D17" s="275"/>
      <c r="E17" s="271" t="str">
        <f>Orçamentária!C18</f>
        <v>ESCAVAÇÃO MECÂNICA DE VALAS COM PROFUNDIDADE MENOR OU IGUAL A 1,5M, INCLUSIVE CARGA EM CAMINHÃO, EXCLUSIVE TRANSPORTE E DESCARGA</v>
      </c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03"/>
      <c r="Y17" s="279">
        <f>Orçamentária!G18</f>
        <v>519.93561599999987</v>
      </c>
      <c r="Z17" s="280"/>
      <c r="AA17" s="280"/>
      <c r="AB17" s="280"/>
      <c r="AC17" s="280"/>
      <c r="AD17" s="281"/>
      <c r="AE17" s="282">
        <f t="shared" si="1"/>
        <v>4.2162979601062392E-3</v>
      </c>
      <c r="AF17" s="283"/>
      <c r="AG17" s="284"/>
      <c r="AH17" s="265">
        <f t="shared" si="2"/>
        <v>519.93561599999987</v>
      </c>
      <c r="AI17" s="266"/>
      <c r="AJ17" s="266"/>
      <c r="AK17" s="266"/>
      <c r="AL17" s="267"/>
      <c r="AM17" s="265"/>
      <c r="AN17" s="266"/>
      <c r="AO17" s="266"/>
      <c r="AP17" s="266"/>
      <c r="AQ17" s="267"/>
      <c r="AR17" s="265"/>
      <c r="AS17" s="266"/>
      <c r="AT17" s="266"/>
      <c r="AU17" s="266"/>
      <c r="AV17" s="267"/>
      <c r="AW17" s="265"/>
      <c r="AX17" s="266"/>
      <c r="AY17" s="266"/>
      <c r="AZ17" s="266"/>
      <c r="BA17" s="267"/>
      <c r="BB17" s="265"/>
      <c r="BC17" s="266"/>
      <c r="BD17" s="266"/>
      <c r="BE17" s="266"/>
      <c r="BF17" s="267"/>
      <c r="BG17" s="265"/>
      <c r="BH17" s="266"/>
      <c r="BI17" s="266"/>
      <c r="BJ17" s="266"/>
      <c r="BK17" s="267"/>
      <c r="BL17" s="265"/>
      <c r="BM17" s="266"/>
      <c r="BN17" s="266"/>
      <c r="BO17" s="266"/>
      <c r="BP17" s="267"/>
    </row>
    <row r="18" spans="2:68" s="202" customFormat="1" ht="45" customHeight="1" x14ac:dyDescent="0.2">
      <c r="B18" s="273" t="str">
        <f>Orçamentária!A19</f>
        <v>2.2</v>
      </c>
      <c r="C18" s="274"/>
      <c r="D18" s="275"/>
      <c r="E18" s="271" t="str">
        <f>Orçamentária!C19</f>
        <v>Escavação, carga, descarga, espalhamento e transporte de material de 1ª categoria, com caminhão. Distância média de transporte  de 201 a 400 m</v>
      </c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03"/>
      <c r="Y18" s="279">
        <f>Orçamentária!G19</f>
        <v>3149.382192</v>
      </c>
      <c r="Z18" s="280"/>
      <c r="AA18" s="280"/>
      <c r="AB18" s="280"/>
      <c r="AC18" s="280"/>
      <c r="AD18" s="281"/>
      <c r="AE18" s="282">
        <f t="shared" si="1"/>
        <v>2.5539188513149524E-2</v>
      </c>
      <c r="AF18" s="283"/>
      <c r="AG18" s="284"/>
      <c r="AH18" s="265">
        <f t="shared" si="2"/>
        <v>3149.382192</v>
      </c>
      <c r="AI18" s="266"/>
      <c r="AJ18" s="266"/>
      <c r="AK18" s="266"/>
      <c r="AL18" s="267"/>
      <c r="AM18" s="265"/>
      <c r="AN18" s="266"/>
      <c r="AO18" s="266"/>
      <c r="AP18" s="266"/>
      <c r="AQ18" s="267"/>
      <c r="AR18" s="265"/>
      <c r="AS18" s="266"/>
      <c r="AT18" s="266"/>
      <c r="AU18" s="266"/>
      <c r="AV18" s="267"/>
      <c r="AW18" s="265"/>
      <c r="AX18" s="266"/>
      <c r="AY18" s="266"/>
      <c r="AZ18" s="266"/>
      <c r="BA18" s="267"/>
      <c r="BB18" s="265"/>
      <c r="BC18" s="266"/>
      <c r="BD18" s="266"/>
      <c r="BE18" s="266"/>
      <c r="BF18" s="267"/>
      <c r="BG18" s="265"/>
      <c r="BH18" s="266"/>
      <c r="BI18" s="266"/>
      <c r="BJ18" s="266"/>
      <c r="BK18" s="267"/>
      <c r="BL18" s="265"/>
      <c r="BM18" s="266"/>
      <c r="BN18" s="266"/>
      <c r="BO18" s="266"/>
      <c r="BP18" s="267"/>
    </row>
    <row r="19" spans="2:68" s="202" customFormat="1" ht="60" customHeight="1" x14ac:dyDescent="0.2">
      <c r="B19" s="273" t="str">
        <f>Orçamentária!A20</f>
        <v>2.3</v>
      </c>
      <c r="C19" s="274"/>
      <c r="D19" s="275"/>
      <c r="E19" s="271" t="str">
        <f>Orçamentária!C20</f>
        <v>REGULARIZAÇÃO MANUAL E COMPACTAÇÃO MECANIZADA DE TERRENO COM PLACA VIBRATÓRIA, EXCLUSIVE DESMATAMENTO, DESTOCAMENTO, LIMPEZA/ROÇADA DO TERRENO</v>
      </c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03"/>
      <c r="Y19" s="279">
        <f>Orçamentária!G20</f>
        <v>740.27054200000009</v>
      </c>
      <c r="Z19" s="280"/>
      <c r="AA19" s="280"/>
      <c r="AB19" s="280"/>
      <c r="AC19" s="280"/>
      <c r="AD19" s="281"/>
      <c r="AE19" s="282">
        <f t="shared" si="1"/>
        <v>6.0030532245002842E-3</v>
      </c>
      <c r="AF19" s="283"/>
      <c r="AG19" s="284"/>
      <c r="AH19" s="265">
        <f t="shared" si="2"/>
        <v>740.27054200000009</v>
      </c>
      <c r="AI19" s="266"/>
      <c r="AJ19" s="266"/>
      <c r="AK19" s="266"/>
      <c r="AL19" s="267"/>
      <c r="AM19" s="265"/>
      <c r="AN19" s="266"/>
      <c r="AO19" s="266"/>
      <c r="AP19" s="266"/>
      <c r="AQ19" s="267"/>
      <c r="AR19" s="265"/>
      <c r="AS19" s="266"/>
      <c r="AT19" s="266"/>
      <c r="AU19" s="266"/>
      <c r="AV19" s="267"/>
      <c r="AW19" s="265"/>
      <c r="AX19" s="266"/>
      <c r="AY19" s="266"/>
      <c r="AZ19" s="266"/>
      <c r="BA19" s="267"/>
      <c r="BB19" s="265"/>
      <c r="BC19" s="266"/>
      <c r="BD19" s="266"/>
      <c r="BE19" s="266"/>
      <c r="BF19" s="267"/>
      <c r="BG19" s="265"/>
      <c r="BH19" s="266"/>
      <c r="BI19" s="266"/>
      <c r="BJ19" s="266"/>
      <c r="BK19" s="267"/>
      <c r="BL19" s="265"/>
      <c r="BM19" s="266"/>
      <c r="BN19" s="266"/>
      <c r="BO19" s="266"/>
      <c r="BP19" s="267"/>
    </row>
    <row r="20" spans="2:68" s="197" customFormat="1" ht="15" customHeight="1" x14ac:dyDescent="0.2">
      <c r="B20" s="368" t="str">
        <f>Orçamentária!A21</f>
        <v>03</v>
      </c>
      <c r="C20" s="369"/>
      <c r="D20" s="370"/>
      <c r="E20" s="393" t="str">
        <f>Orçamentária!C21</f>
        <v>Regularização e lastro de concreto</v>
      </c>
      <c r="F20" s="394"/>
      <c r="G20" s="394"/>
      <c r="H20" s="394"/>
      <c r="I20" s="394"/>
      <c r="J20" s="394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394"/>
      <c r="V20" s="394"/>
      <c r="W20" s="394"/>
      <c r="X20" s="198"/>
      <c r="Y20" s="276">
        <f>Orçamentária!G21</f>
        <v>0</v>
      </c>
      <c r="Z20" s="277"/>
      <c r="AA20" s="277"/>
      <c r="AB20" s="277"/>
      <c r="AC20" s="277"/>
      <c r="AD20" s="278"/>
      <c r="AE20" s="285">
        <f t="shared" si="1"/>
        <v>0</v>
      </c>
      <c r="AF20" s="286"/>
      <c r="AG20" s="287"/>
      <c r="AH20" s="265">
        <f t="shared" si="2"/>
        <v>0</v>
      </c>
      <c r="AI20" s="266"/>
      <c r="AJ20" s="266"/>
      <c r="AK20" s="266"/>
      <c r="AL20" s="267"/>
      <c r="AM20" s="268"/>
      <c r="AN20" s="269"/>
      <c r="AO20" s="269"/>
      <c r="AP20" s="269"/>
      <c r="AQ20" s="270"/>
      <c r="AR20" s="268"/>
      <c r="AS20" s="269"/>
      <c r="AT20" s="269"/>
      <c r="AU20" s="269"/>
      <c r="AV20" s="270"/>
      <c r="AW20" s="268"/>
      <c r="AX20" s="269"/>
      <c r="AY20" s="269"/>
      <c r="AZ20" s="269"/>
      <c r="BA20" s="270"/>
      <c r="BB20" s="268"/>
      <c r="BC20" s="269"/>
      <c r="BD20" s="269"/>
      <c r="BE20" s="269"/>
      <c r="BF20" s="270"/>
      <c r="BG20" s="268"/>
      <c r="BH20" s="269"/>
      <c r="BI20" s="269"/>
      <c r="BJ20" s="269"/>
      <c r="BK20" s="270"/>
      <c r="BL20" s="268"/>
      <c r="BM20" s="269"/>
      <c r="BN20" s="269"/>
      <c r="BO20" s="269"/>
      <c r="BP20" s="270"/>
    </row>
    <row r="21" spans="2:68" s="202" customFormat="1" ht="30" customHeight="1" x14ac:dyDescent="0.2">
      <c r="B21" s="273" t="str">
        <f>Orçamentária!A22</f>
        <v>3.1</v>
      </c>
      <c r="C21" s="274"/>
      <c r="D21" s="275"/>
      <c r="E21" s="271" t="str">
        <f>Orçamentária!C22</f>
        <v xml:space="preserve">LASTRO DE CONCRETO MAGRO, INCLUSIVE TRANSPORTE, LANÇAMENTO E ADENSAMENTO </v>
      </c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03"/>
      <c r="Y21" s="279">
        <f>Orçamentária!G22</f>
        <v>4208.430206</v>
      </c>
      <c r="Z21" s="280"/>
      <c r="AA21" s="280"/>
      <c r="AB21" s="280"/>
      <c r="AC21" s="280"/>
      <c r="AD21" s="281"/>
      <c r="AE21" s="282">
        <f t="shared" si="1"/>
        <v>3.4127294124061867E-2</v>
      </c>
      <c r="AF21" s="283"/>
      <c r="AG21" s="284"/>
      <c r="AH21" s="265"/>
      <c r="AI21" s="266"/>
      <c r="AJ21" s="266"/>
      <c r="AK21" s="266"/>
      <c r="AL21" s="267"/>
      <c r="AM21" s="265">
        <f>Y21</f>
        <v>4208.430206</v>
      </c>
      <c r="AN21" s="266"/>
      <c r="AO21" s="266"/>
      <c r="AP21" s="266"/>
      <c r="AQ21" s="267"/>
      <c r="AR21" s="265"/>
      <c r="AS21" s="266"/>
      <c r="AT21" s="266"/>
      <c r="AU21" s="266"/>
      <c r="AV21" s="267"/>
      <c r="AW21" s="265"/>
      <c r="AX21" s="266"/>
      <c r="AY21" s="266"/>
      <c r="AZ21" s="266"/>
      <c r="BA21" s="267"/>
      <c r="BB21" s="265"/>
      <c r="BC21" s="266"/>
      <c r="BD21" s="266"/>
      <c r="BE21" s="266"/>
      <c r="BF21" s="267"/>
      <c r="BG21" s="265"/>
      <c r="BH21" s="266"/>
      <c r="BI21" s="266"/>
      <c r="BJ21" s="266"/>
      <c r="BK21" s="267"/>
      <c r="BL21" s="265"/>
      <c r="BM21" s="266"/>
      <c r="BN21" s="266"/>
      <c r="BO21" s="266"/>
      <c r="BP21" s="267"/>
    </row>
    <row r="22" spans="2:68" s="197" customFormat="1" ht="15" customHeight="1" x14ac:dyDescent="0.2">
      <c r="B22" s="368" t="str">
        <f>Orçamentária!A23</f>
        <v>04</v>
      </c>
      <c r="C22" s="369"/>
      <c r="D22" s="370"/>
      <c r="E22" s="393" t="str">
        <f>Orçamentária!C23</f>
        <v>Fundações</v>
      </c>
      <c r="F22" s="394"/>
      <c r="G22" s="394"/>
      <c r="H22" s="394"/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394"/>
      <c r="V22" s="394"/>
      <c r="W22" s="394"/>
      <c r="X22" s="198"/>
      <c r="Y22" s="276">
        <f>Orçamentária!G23</f>
        <v>0</v>
      </c>
      <c r="Z22" s="277"/>
      <c r="AA22" s="277"/>
      <c r="AB22" s="277"/>
      <c r="AC22" s="277"/>
      <c r="AD22" s="278"/>
      <c r="AE22" s="285">
        <f t="shared" si="1"/>
        <v>0</v>
      </c>
      <c r="AF22" s="286"/>
      <c r="AG22" s="287"/>
      <c r="AH22" s="265"/>
      <c r="AI22" s="266"/>
      <c r="AJ22" s="266"/>
      <c r="AK22" s="266"/>
      <c r="AL22" s="267"/>
      <c r="AM22" s="265">
        <f t="shared" ref="AM22:AM25" si="3">Y22</f>
        <v>0</v>
      </c>
      <c r="AN22" s="266"/>
      <c r="AO22" s="266"/>
      <c r="AP22" s="266"/>
      <c r="AQ22" s="267"/>
      <c r="AR22" s="268"/>
      <c r="AS22" s="269"/>
      <c r="AT22" s="269"/>
      <c r="AU22" s="269"/>
      <c r="AV22" s="270"/>
      <c r="AW22" s="268"/>
      <c r="AX22" s="269"/>
      <c r="AY22" s="269"/>
      <c r="AZ22" s="269"/>
      <c r="BA22" s="270"/>
      <c r="BB22" s="268"/>
      <c r="BC22" s="269"/>
      <c r="BD22" s="269"/>
      <c r="BE22" s="269"/>
      <c r="BF22" s="270"/>
      <c r="BG22" s="268"/>
      <c r="BH22" s="269"/>
      <c r="BI22" s="269"/>
      <c r="BJ22" s="269"/>
      <c r="BK22" s="270"/>
      <c r="BL22" s="268"/>
      <c r="BM22" s="269"/>
      <c r="BN22" s="269"/>
      <c r="BO22" s="269"/>
      <c r="BP22" s="270"/>
    </row>
    <row r="23" spans="2:68" s="202" customFormat="1" ht="45" customHeight="1" x14ac:dyDescent="0.2">
      <c r="B23" s="273" t="str">
        <f>Orçamentária!A24</f>
        <v>4.1</v>
      </c>
      <c r="C23" s="274"/>
      <c r="D23" s="275"/>
      <c r="E23" s="271" t="str">
        <f>Orçamentária!C24</f>
        <v>FÔRMA E DESFORMA PARA VIGA-CINTA/BLOCO COM TÁBUA E SARRAFO, REAPROVEITAMENTO (3X) (FUNDAÇÃO)</v>
      </c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03"/>
      <c r="Y23" s="279">
        <f>Orçamentária!G24</f>
        <v>1114.7171795999998</v>
      </c>
      <c r="Z23" s="280"/>
      <c r="AA23" s="280"/>
      <c r="AB23" s="280"/>
      <c r="AC23" s="280"/>
      <c r="AD23" s="281"/>
      <c r="AE23" s="282">
        <f t="shared" si="1"/>
        <v>9.0395418698203996E-3</v>
      </c>
      <c r="AF23" s="283"/>
      <c r="AG23" s="284"/>
      <c r="AH23" s="265"/>
      <c r="AI23" s="266"/>
      <c r="AJ23" s="266"/>
      <c r="AK23" s="266"/>
      <c r="AL23" s="267"/>
      <c r="AM23" s="265">
        <f t="shared" si="3"/>
        <v>1114.7171795999998</v>
      </c>
      <c r="AN23" s="266"/>
      <c r="AO23" s="266"/>
      <c r="AP23" s="266"/>
      <c r="AQ23" s="267"/>
      <c r="AR23" s="265"/>
      <c r="AS23" s="266"/>
      <c r="AT23" s="266"/>
      <c r="AU23" s="266"/>
      <c r="AV23" s="267"/>
      <c r="AW23" s="265"/>
      <c r="AX23" s="266"/>
      <c r="AY23" s="266"/>
      <c r="AZ23" s="266"/>
      <c r="BA23" s="267"/>
      <c r="BB23" s="265"/>
      <c r="BC23" s="266"/>
      <c r="BD23" s="266"/>
      <c r="BE23" s="266"/>
      <c r="BF23" s="267"/>
      <c r="BG23" s="265"/>
      <c r="BH23" s="266"/>
      <c r="BI23" s="266"/>
      <c r="BJ23" s="266"/>
      <c r="BK23" s="267"/>
      <c r="BL23" s="265"/>
      <c r="BM23" s="266"/>
      <c r="BN23" s="266"/>
      <c r="BO23" s="266"/>
      <c r="BP23" s="267"/>
    </row>
    <row r="24" spans="2:68" s="202" customFormat="1" ht="60" customHeight="1" x14ac:dyDescent="0.2">
      <c r="B24" s="273" t="str">
        <f>Orçamentária!A25</f>
        <v>4.2</v>
      </c>
      <c r="C24" s="274"/>
      <c r="D24" s="275"/>
      <c r="E24" s="271" t="str">
        <f>Orçamentária!C25</f>
        <v>ARMADURA DE TELA DE AÇO CA-60, SOLDADA TIPO Q-138, DIÂMETRO Ø4,2MM, TRAMA COM DIMENSÃO (100X100)MM, INCLUSIVE ESPAÇADOR, EXCLUSIVE CONCRETO</v>
      </c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03"/>
      <c r="Y24" s="279">
        <f>Orçamentária!G25</f>
        <v>9224.4239899599997</v>
      </c>
      <c r="Z24" s="280"/>
      <c r="AA24" s="280"/>
      <c r="AB24" s="280"/>
      <c r="AC24" s="280"/>
      <c r="AD24" s="281"/>
      <c r="AE24" s="282">
        <f t="shared" si="1"/>
        <v>7.4803338827289373E-2</v>
      </c>
      <c r="AF24" s="283"/>
      <c r="AG24" s="284"/>
      <c r="AH24" s="265"/>
      <c r="AI24" s="266"/>
      <c r="AJ24" s="266"/>
      <c r="AK24" s="266"/>
      <c r="AL24" s="267"/>
      <c r="AM24" s="265">
        <f t="shared" si="3"/>
        <v>9224.4239899599997</v>
      </c>
      <c r="AN24" s="266"/>
      <c r="AO24" s="266"/>
      <c r="AP24" s="266"/>
      <c r="AQ24" s="267"/>
      <c r="AR24" s="204"/>
      <c r="AS24" s="205"/>
      <c r="AT24" s="205"/>
      <c r="AU24" s="205"/>
      <c r="AV24" s="206"/>
      <c r="AW24" s="204"/>
      <c r="AX24" s="205"/>
      <c r="AY24" s="205"/>
      <c r="AZ24" s="205"/>
      <c r="BA24" s="206"/>
      <c r="BB24" s="204"/>
      <c r="BC24" s="205"/>
      <c r="BD24" s="205"/>
      <c r="BE24" s="205"/>
      <c r="BF24" s="206"/>
      <c r="BG24" s="204"/>
      <c r="BH24" s="205"/>
      <c r="BI24" s="205"/>
      <c r="BJ24" s="205"/>
      <c r="BK24" s="206"/>
      <c r="BL24" s="204"/>
      <c r="BM24" s="205"/>
      <c r="BN24" s="205"/>
      <c r="BO24" s="205"/>
      <c r="BP24" s="206"/>
    </row>
    <row r="25" spans="2:68" s="197" customFormat="1" ht="60" customHeight="1" x14ac:dyDescent="0.2">
      <c r="B25" s="273" t="str">
        <f>Orçamentária!A26</f>
        <v>4.3</v>
      </c>
      <c r="C25" s="274"/>
      <c r="D25" s="275"/>
      <c r="E25" s="271" t="str">
        <f>Orçamentária!C26</f>
        <v>FORNECIMENTO DE CONCRETO ESTRUTURAL, USINADO BOMBEADO, COM FCK 20MPA, INCLUSIVE LANÇAMENTO, ADENSAMENTO E ACABAMENTO (FUNDAÇÃO)</v>
      </c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01"/>
      <c r="Y25" s="279">
        <f>Orçamentária!G26</f>
        <v>15918.946760999999</v>
      </c>
      <c r="Z25" s="280"/>
      <c r="AA25" s="280"/>
      <c r="AB25" s="280"/>
      <c r="AC25" s="280"/>
      <c r="AD25" s="281"/>
      <c r="AE25" s="282">
        <f t="shared" si="1"/>
        <v>0.1290910272156546</v>
      </c>
      <c r="AF25" s="283"/>
      <c r="AG25" s="284"/>
      <c r="AH25" s="265"/>
      <c r="AI25" s="266"/>
      <c r="AJ25" s="266"/>
      <c r="AK25" s="266"/>
      <c r="AL25" s="267"/>
      <c r="AM25" s="265">
        <f t="shared" si="3"/>
        <v>15918.946760999999</v>
      </c>
      <c r="AN25" s="266"/>
      <c r="AO25" s="266"/>
      <c r="AP25" s="266"/>
      <c r="AQ25" s="267"/>
      <c r="AR25" s="265"/>
      <c r="AS25" s="266"/>
      <c r="AT25" s="266"/>
      <c r="AU25" s="266"/>
      <c r="AV25" s="267"/>
      <c r="AW25" s="265"/>
      <c r="AX25" s="266"/>
      <c r="AY25" s="266"/>
      <c r="AZ25" s="266"/>
      <c r="BA25" s="267"/>
      <c r="BB25" s="265"/>
      <c r="BC25" s="266"/>
      <c r="BD25" s="266"/>
      <c r="BE25" s="266"/>
      <c r="BF25" s="267"/>
      <c r="BG25" s="265"/>
      <c r="BH25" s="266"/>
      <c r="BI25" s="266"/>
      <c r="BJ25" s="266"/>
      <c r="BK25" s="267"/>
      <c r="BL25" s="265"/>
      <c r="BM25" s="266"/>
      <c r="BN25" s="266"/>
      <c r="BO25" s="266"/>
      <c r="BP25" s="267"/>
    </row>
    <row r="26" spans="2:68" s="197" customFormat="1" ht="15" customHeight="1" x14ac:dyDescent="0.2">
      <c r="B26" s="368" t="str">
        <f>Orçamentária!A27</f>
        <v>05</v>
      </c>
      <c r="C26" s="369"/>
      <c r="D26" s="370"/>
      <c r="E26" s="393" t="str">
        <f>Orçamentária!C27</f>
        <v>Mobilização dos tanques (módulos) e caixas</v>
      </c>
      <c r="F26" s="394"/>
      <c r="G26" s="394"/>
      <c r="H26" s="394"/>
      <c r="I26" s="394"/>
      <c r="J26" s="394"/>
      <c r="K26" s="394"/>
      <c r="L26" s="394"/>
      <c r="M26" s="394"/>
      <c r="N26" s="394"/>
      <c r="O26" s="394"/>
      <c r="P26" s="394"/>
      <c r="Q26" s="394"/>
      <c r="R26" s="394"/>
      <c r="S26" s="394"/>
      <c r="T26" s="394"/>
      <c r="U26" s="394"/>
      <c r="V26" s="394"/>
      <c r="W26" s="394"/>
      <c r="X26" s="198"/>
      <c r="Y26" s="276">
        <f>Orçamentária!G27</f>
        <v>0</v>
      </c>
      <c r="Z26" s="277"/>
      <c r="AA26" s="277"/>
      <c r="AB26" s="277"/>
      <c r="AC26" s="277"/>
      <c r="AD26" s="278"/>
      <c r="AE26" s="285">
        <f t="shared" si="1"/>
        <v>0</v>
      </c>
      <c r="AF26" s="286"/>
      <c r="AG26" s="287"/>
      <c r="AH26" s="265"/>
      <c r="AI26" s="266"/>
      <c r="AJ26" s="266"/>
      <c r="AK26" s="266"/>
      <c r="AL26" s="267"/>
      <c r="AM26" s="265">
        <f t="shared" ref="AM26:AM29" si="4">Y26</f>
        <v>0</v>
      </c>
      <c r="AN26" s="266"/>
      <c r="AO26" s="266"/>
      <c r="AP26" s="266"/>
      <c r="AQ26" s="267"/>
      <c r="AR26" s="268"/>
      <c r="AS26" s="269"/>
      <c r="AT26" s="269"/>
      <c r="AU26" s="269"/>
      <c r="AV26" s="270"/>
      <c r="AW26" s="268"/>
      <c r="AX26" s="269"/>
      <c r="AY26" s="269"/>
      <c r="AZ26" s="269"/>
      <c r="BA26" s="270"/>
      <c r="BB26" s="268"/>
      <c r="BC26" s="269"/>
      <c r="BD26" s="269"/>
      <c r="BE26" s="269"/>
      <c r="BF26" s="270"/>
      <c r="BG26" s="268"/>
      <c r="BH26" s="269"/>
      <c r="BI26" s="269"/>
      <c r="BJ26" s="269"/>
      <c r="BK26" s="270"/>
      <c r="BL26" s="268"/>
      <c r="BM26" s="269"/>
      <c r="BN26" s="269"/>
      <c r="BO26" s="269"/>
      <c r="BP26" s="270"/>
    </row>
    <row r="27" spans="2:68" s="197" customFormat="1" ht="60" customHeight="1" x14ac:dyDescent="0.2">
      <c r="B27" s="273" t="str">
        <f>Orçamentária!A28</f>
        <v>5.1</v>
      </c>
      <c r="C27" s="274"/>
      <c r="D27" s="275"/>
      <c r="E27" s="271" t="str">
        <f>Orçamentária!C28</f>
        <v>MOBILIZAÇÃO E DESMOBILIZAÇÃO DE CONTAINER, INCLUSIVE CARGA, DESCARGA E TRANSPORTE EM CAMINHÃO CARROCERIA COM GUINDAUTO (MUNCK), EXCLUSIVE LOCAÇÃO DO CONTAINER</v>
      </c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01"/>
      <c r="Y27" s="279">
        <f>Orçamentária!G28</f>
        <v>7662.1926719999992</v>
      </c>
      <c r="Z27" s="280"/>
      <c r="AA27" s="280"/>
      <c r="AB27" s="280"/>
      <c r="AC27" s="280"/>
      <c r="AD27" s="281"/>
      <c r="AE27" s="282">
        <f t="shared" si="1"/>
        <v>6.2134784267009288E-2</v>
      </c>
      <c r="AF27" s="283"/>
      <c r="AG27" s="284"/>
      <c r="AH27" s="265"/>
      <c r="AI27" s="266"/>
      <c r="AJ27" s="266"/>
      <c r="AK27" s="266"/>
      <c r="AL27" s="267"/>
      <c r="AM27" s="265">
        <f t="shared" si="4"/>
        <v>7662.1926719999992</v>
      </c>
      <c r="AN27" s="266"/>
      <c r="AO27" s="266"/>
      <c r="AP27" s="266"/>
      <c r="AQ27" s="267"/>
      <c r="AR27" s="265"/>
      <c r="AS27" s="266"/>
      <c r="AT27" s="266"/>
      <c r="AU27" s="266"/>
      <c r="AV27" s="267"/>
      <c r="AW27" s="265"/>
      <c r="AX27" s="266"/>
      <c r="AY27" s="266"/>
      <c r="AZ27" s="266"/>
      <c r="BA27" s="267"/>
      <c r="BB27" s="265"/>
      <c r="BC27" s="266"/>
      <c r="BD27" s="266"/>
      <c r="BE27" s="266"/>
      <c r="BF27" s="267"/>
      <c r="BG27" s="265"/>
      <c r="BH27" s="266"/>
      <c r="BI27" s="266"/>
      <c r="BJ27" s="266"/>
      <c r="BK27" s="267"/>
      <c r="BL27" s="265"/>
      <c r="BM27" s="266"/>
      <c r="BN27" s="266"/>
      <c r="BO27" s="266"/>
      <c r="BP27" s="267"/>
    </row>
    <row r="28" spans="2:68" s="197" customFormat="1" ht="15" customHeight="1" x14ac:dyDescent="0.2">
      <c r="B28" s="368" t="str">
        <f>Orçamentária!A29</f>
        <v>06</v>
      </c>
      <c r="C28" s="369"/>
      <c r="D28" s="370"/>
      <c r="E28" s="393" t="str">
        <f>Orçamentária!C29</f>
        <v>Construção de muro de proteção em alvenaria</v>
      </c>
      <c r="F28" s="394"/>
      <c r="G28" s="394"/>
      <c r="H28" s="394"/>
      <c r="I28" s="394"/>
      <c r="J28" s="394"/>
      <c r="K28" s="394"/>
      <c r="L28" s="394"/>
      <c r="M28" s="394"/>
      <c r="N28" s="394"/>
      <c r="O28" s="394"/>
      <c r="P28" s="394"/>
      <c r="Q28" s="394"/>
      <c r="R28" s="394"/>
      <c r="S28" s="394"/>
      <c r="T28" s="394"/>
      <c r="U28" s="394"/>
      <c r="V28" s="394"/>
      <c r="W28" s="394"/>
      <c r="X28" s="198"/>
      <c r="Y28" s="276">
        <f>Orçamentária!G29</f>
        <v>0</v>
      </c>
      <c r="Z28" s="277"/>
      <c r="AA28" s="277"/>
      <c r="AB28" s="277"/>
      <c r="AC28" s="277"/>
      <c r="AD28" s="278"/>
      <c r="AE28" s="285">
        <f t="shared" si="1"/>
        <v>0</v>
      </c>
      <c r="AF28" s="286"/>
      <c r="AG28" s="287"/>
      <c r="AH28" s="265"/>
      <c r="AI28" s="266"/>
      <c r="AJ28" s="266"/>
      <c r="AK28" s="266"/>
      <c r="AL28" s="267"/>
      <c r="AM28" s="265">
        <f t="shared" si="4"/>
        <v>0</v>
      </c>
      <c r="AN28" s="266"/>
      <c r="AO28" s="266"/>
      <c r="AP28" s="266"/>
      <c r="AQ28" s="267"/>
      <c r="AR28" s="401">
        <f t="shared" ref="AR28" si="5">Y28</f>
        <v>0</v>
      </c>
      <c r="AS28" s="402"/>
      <c r="AT28" s="402"/>
      <c r="AU28" s="402"/>
      <c r="AV28" s="403"/>
      <c r="AW28" s="268"/>
      <c r="AX28" s="269"/>
      <c r="AY28" s="269"/>
      <c r="AZ28" s="269"/>
      <c r="BA28" s="270"/>
      <c r="BB28" s="268"/>
      <c r="BC28" s="269"/>
      <c r="BD28" s="269"/>
      <c r="BE28" s="269"/>
      <c r="BF28" s="270"/>
      <c r="BG28" s="268"/>
      <c r="BH28" s="269"/>
      <c r="BI28" s="269"/>
      <c r="BJ28" s="269"/>
      <c r="BK28" s="270"/>
      <c r="BL28" s="268"/>
      <c r="BM28" s="269"/>
      <c r="BN28" s="269"/>
      <c r="BO28" s="269"/>
      <c r="BP28" s="270"/>
    </row>
    <row r="29" spans="2:68" s="202" customFormat="1" ht="45" customHeight="1" x14ac:dyDescent="0.2">
      <c r="B29" s="273" t="str">
        <f>Orçamentária!A30</f>
        <v>6.1</v>
      </c>
      <c r="C29" s="274"/>
      <c r="D29" s="275"/>
      <c r="E29" s="271" t="str">
        <f>Orçamentária!C30</f>
        <v>CINTA ARMADA EM CONCRETO 20 MPa, INCLUSIVE LASTRO 5 CM EM CONCRETO MAGRO 9 MPa, FÔRMAS LATERAIS E DESFORMA</v>
      </c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03"/>
      <c r="Y29" s="279">
        <f>Orçamentária!G30</f>
        <v>10909.44424956</v>
      </c>
      <c r="Z29" s="280"/>
      <c r="AA29" s="280"/>
      <c r="AB29" s="280"/>
      <c r="AC29" s="280"/>
      <c r="AD29" s="281"/>
      <c r="AE29" s="282">
        <f t="shared" si="1"/>
        <v>8.8467621989782252E-2</v>
      </c>
      <c r="AF29" s="283"/>
      <c r="AG29" s="284"/>
      <c r="AH29" s="265"/>
      <c r="AI29" s="266"/>
      <c r="AJ29" s="266"/>
      <c r="AK29" s="266"/>
      <c r="AL29" s="267"/>
      <c r="AM29" s="265">
        <f t="shared" si="4"/>
        <v>10909.44424956</v>
      </c>
      <c r="AN29" s="266"/>
      <c r="AO29" s="266"/>
      <c r="AP29" s="266"/>
      <c r="AQ29" s="267"/>
      <c r="AR29" s="265"/>
      <c r="AS29" s="266"/>
      <c r="AT29" s="266"/>
      <c r="AU29" s="266"/>
      <c r="AV29" s="267"/>
      <c r="AW29" s="265"/>
      <c r="AX29" s="266"/>
      <c r="AY29" s="266"/>
      <c r="AZ29" s="266"/>
      <c r="BA29" s="267"/>
      <c r="BB29" s="265"/>
      <c r="BC29" s="266"/>
      <c r="BD29" s="266"/>
      <c r="BE29" s="266"/>
      <c r="BF29" s="267"/>
      <c r="BG29" s="265"/>
      <c r="BH29" s="266"/>
      <c r="BI29" s="266"/>
      <c r="BJ29" s="266"/>
      <c r="BK29" s="267"/>
      <c r="BL29" s="265"/>
      <c r="BM29" s="266"/>
      <c r="BN29" s="266"/>
      <c r="BO29" s="266"/>
      <c r="BP29" s="267"/>
    </row>
    <row r="30" spans="2:68" s="197" customFormat="1" ht="15" x14ac:dyDescent="0.2">
      <c r="B30" s="273" t="str">
        <f>Orçamentária!A31</f>
        <v>6.2</v>
      </c>
      <c r="C30" s="274"/>
      <c r="D30" s="275"/>
      <c r="E30" s="271" t="str">
        <f>Orçamentária!C31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01"/>
      <c r="Y30" s="279">
        <f>Orçamentária!G31</f>
        <v>41262.434407999994</v>
      </c>
      <c r="Z30" s="280"/>
      <c r="AA30" s="280"/>
      <c r="AB30" s="280"/>
      <c r="AC30" s="280"/>
      <c r="AD30" s="281"/>
      <c r="AE30" s="282">
        <f t="shared" si="1"/>
        <v>0.33460819507211431</v>
      </c>
      <c r="AF30" s="283"/>
      <c r="AG30" s="284"/>
      <c r="AH30" s="265"/>
      <c r="AI30" s="266"/>
      <c r="AJ30" s="266"/>
      <c r="AK30" s="266"/>
      <c r="AL30" s="267"/>
      <c r="AM30" s="265"/>
      <c r="AN30" s="266"/>
      <c r="AO30" s="266"/>
      <c r="AP30" s="266"/>
      <c r="AQ30" s="267"/>
      <c r="AR30" s="265">
        <f>Y30</f>
        <v>41262.434407999994</v>
      </c>
      <c r="AS30" s="266"/>
      <c r="AT30" s="266"/>
      <c r="AU30" s="266"/>
      <c r="AV30" s="267"/>
      <c r="AW30" s="265"/>
      <c r="AX30" s="266"/>
      <c r="AY30" s="266"/>
      <c r="AZ30" s="266"/>
      <c r="BA30" s="267"/>
      <c r="BB30" s="265"/>
      <c r="BC30" s="266"/>
      <c r="BD30" s="266"/>
      <c r="BE30" s="266"/>
      <c r="BF30" s="267"/>
      <c r="BG30" s="265"/>
      <c r="BH30" s="266"/>
      <c r="BI30" s="266"/>
      <c r="BJ30" s="266"/>
      <c r="BK30" s="267"/>
      <c r="BL30" s="265"/>
      <c r="BM30" s="266"/>
      <c r="BN30" s="266"/>
      <c r="BO30" s="266"/>
      <c r="BP30" s="267"/>
    </row>
    <row r="31" spans="2:68" s="197" customFormat="1" ht="45" customHeight="1" x14ac:dyDescent="0.2">
      <c r="B31" s="273" t="str">
        <f>Orçamentária!A32</f>
        <v>6.3</v>
      </c>
      <c r="C31" s="274"/>
      <c r="D31" s="275"/>
      <c r="E31" s="271" t="str">
        <f>Orçamentária!C32</f>
        <v>CINTA DE CONCRETO ARMADO (10 x 10 CM) 20 MPa, EM GUARDA- CORPO, INCLUSIVE FORMA E AÇO, NAS CIRCULAÇÕES</v>
      </c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01"/>
      <c r="Y31" s="279">
        <f>Orçamentária!G32</f>
        <v>2797.7048171999995</v>
      </c>
      <c r="Z31" s="280"/>
      <c r="AA31" s="280"/>
      <c r="AB31" s="280"/>
      <c r="AC31" s="280"/>
      <c r="AD31" s="281"/>
      <c r="AE31" s="282">
        <f t="shared" si="1"/>
        <v>2.2687341953007815E-2</v>
      </c>
      <c r="AF31" s="283"/>
      <c r="AG31" s="284"/>
      <c r="AH31" s="265"/>
      <c r="AI31" s="266"/>
      <c r="AJ31" s="266"/>
      <c r="AK31" s="266"/>
      <c r="AL31" s="267"/>
      <c r="AM31" s="265"/>
      <c r="AN31" s="266"/>
      <c r="AO31" s="266"/>
      <c r="AP31" s="266"/>
      <c r="AQ31" s="267"/>
      <c r="AR31" s="265">
        <f>Y31</f>
        <v>2797.7048171999995</v>
      </c>
      <c r="AS31" s="266"/>
      <c r="AT31" s="266"/>
      <c r="AU31" s="266"/>
      <c r="AV31" s="267"/>
      <c r="AW31" s="265"/>
      <c r="AX31" s="266"/>
      <c r="AY31" s="266"/>
      <c r="AZ31" s="266"/>
      <c r="BA31" s="267"/>
      <c r="BB31" s="265"/>
      <c r="BC31" s="266"/>
      <c r="BD31" s="266"/>
      <c r="BE31" s="266"/>
      <c r="BF31" s="267"/>
      <c r="BG31" s="265"/>
      <c r="BH31" s="266"/>
      <c r="BI31" s="266"/>
      <c r="BJ31" s="266"/>
      <c r="BK31" s="267"/>
      <c r="BL31" s="265"/>
      <c r="BM31" s="266"/>
      <c r="BN31" s="266"/>
      <c r="BO31" s="266"/>
      <c r="BP31" s="267"/>
    </row>
    <row r="32" spans="2:68" s="202" customFormat="1" ht="45" customHeight="1" x14ac:dyDescent="0.2">
      <c r="B32" s="273" t="str">
        <f>Orçamentária!A33</f>
        <v>6.4</v>
      </c>
      <c r="C32" s="274"/>
      <c r="D32" s="275"/>
      <c r="E32" s="271" t="str">
        <f>Orçamentária!C33</f>
        <v>COLUNA DE ALVENARIA A VISTA DE SUPORTE DO PORTÃO (PARA CAIXA DE MEDIÇÃO DE ENERGIA OU PARA PLACA DO NOME DO PRÉDIO) 1,70 X 2,30 M</v>
      </c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03"/>
      <c r="Y32" s="279">
        <f>Orçamentária!G33</f>
        <v>1764.2509559999999</v>
      </c>
      <c r="Z32" s="280"/>
      <c r="AA32" s="280"/>
      <c r="AB32" s="280"/>
      <c r="AC32" s="280"/>
      <c r="AD32" s="281"/>
      <c r="AE32" s="282">
        <f t="shared" si="1"/>
        <v>1.4306786221196827E-2</v>
      </c>
      <c r="AF32" s="283"/>
      <c r="AG32" s="284"/>
      <c r="AH32" s="265"/>
      <c r="AI32" s="266"/>
      <c r="AJ32" s="266"/>
      <c r="AK32" s="266"/>
      <c r="AL32" s="267"/>
      <c r="AM32" s="265"/>
      <c r="AN32" s="266"/>
      <c r="AO32" s="266"/>
      <c r="AP32" s="266"/>
      <c r="AQ32" s="267"/>
      <c r="AR32" s="265">
        <f>Y32</f>
        <v>1764.2509559999999</v>
      </c>
      <c r="AS32" s="266"/>
      <c r="AT32" s="266"/>
      <c r="AU32" s="266"/>
      <c r="AV32" s="267"/>
      <c r="AW32" s="265"/>
      <c r="AX32" s="266"/>
      <c r="AY32" s="266"/>
      <c r="AZ32" s="266"/>
      <c r="BA32" s="267"/>
      <c r="BB32" s="265"/>
      <c r="BC32" s="266"/>
      <c r="BD32" s="266"/>
      <c r="BE32" s="266"/>
      <c r="BF32" s="267"/>
      <c r="BG32" s="265"/>
      <c r="BH32" s="266"/>
      <c r="BI32" s="266"/>
      <c r="BJ32" s="266"/>
      <c r="BK32" s="267"/>
      <c r="BL32" s="265"/>
      <c r="BM32" s="266"/>
      <c r="BN32" s="266"/>
      <c r="BO32" s="266"/>
      <c r="BP32" s="267"/>
    </row>
    <row r="33" spans="1:72" s="197" customFormat="1" ht="60" customHeight="1" x14ac:dyDescent="0.2">
      <c r="B33" s="273" t="str">
        <f>Orçamentária!A34</f>
        <v>6.5</v>
      </c>
      <c r="C33" s="274"/>
      <c r="D33" s="275"/>
      <c r="E33" s="271" t="str">
        <f>Orçamentária!C34</f>
        <v>CHAPISCO COM ARGAMASSA, TRAÇO 1:3 (CIMENTO E AREIA), ESP. 5MM, APLICADO EM ALVENARIA/ESTRUTURA DE CONCRETO COM COLHER, INCLUSIVE ARGAMASSA COM PREPARO MECANIZADO</v>
      </c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198"/>
      <c r="Y33" s="279">
        <f>Orçamentária!G34</f>
        <v>3060.7936415999998</v>
      </c>
      <c r="Z33" s="280"/>
      <c r="AA33" s="280"/>
      <c r="AB33" s="280"/>
      <c r="AC33" s="280"/>
      <c r="AD33" s="281"/>
      <c r="AE33" s="285">
        <f t="shared" si="1"/>
        <v>2.4820800095726143E-2</v>
      </c>
      <c r="AF33" s="286"/>
      <c r="AG33" s="287"/>
      <c r="AH33" s="265"/>
      <c r="AI33" s="266"/>
      <c r="AJ33" s="266"/>
      <c r="AK33" s="266"/>
      <c r="AL33" s="267"/>
      <c r="AM33" s="361"/>
      <c r="AN33" s="362"/>
      <c r="AO33" s="362"/>
      <c r="AP33" s="362"/>
      <c r="AQ33" s="363"/>
      <c r="AR33" s="265"/>
      <c r="AS33" s="266"/>
      <c r="AT33" s="266"/>
      <c r="AU33" s="266"/>
      <c r="AV33" s="267"/>
      <c r="AW33" s="265">
        <f t="shared" ref="AW33:AW34" si="6">Y33</f>
        <v>3060.7936415999998</v>
      </c>
      <c r="AX33" s="266"/>
      <c r="AY33" s="266"/>
      <c r="AZ33" s="266"/>
      <c r="BA33" s="267"/>
      <c r="BB33" s="361"/>
      <c r="BC33" s="362"/>
      <c r="BD33" s="362"/>
      <c r="BE33" s="362"/>
      <c r="BF33" s="363"/>
      <c r="BG33" s="361"/>
      <c r="BH33" s="362"/>
      <c r="BI33" s="362"/>
      <c r="BJ33" s="362"/>
      <c r="BK33" s="363"/>
      <c r="BL33" s="361"/>
      <c r="BM33" s="362"/>
      <c r="BN33" s="362"/>
      <c r="BO33" s="362"/>
      <c r="BP33" s="363"/>
    </row>
    <row r="34" spans="1:72" s="202" customFormat="1" ht="15" customHeight="1" x14ac:dyDescent="0.2">
      <c r="B34" s="273" t="str">
        <f>Orçamentária!A35</f>
        <v>6.6</v>
      </c>
      <c r="C34" s="274"/>
      <c r="D34" s="275"/>
      <c r="E34" s="271" t="str">
        <f>Orçamentária!C35</f>
        <v>PORTÃO DE GRADE COLOCADO COM CADEADO</v>
      </c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03"/>
      <c r="Y34" s="279">
        <f>Orçamentária!G35</f>
        <v>1109.08999872</v>
      </c>
      <c r="Z34" s="280"/>
      <c r="AA34" s="280"/>
      <c r="AB34" s="280"/>
      <c r="AC34" s="280"/>
      <c r="AD34" s="281"/>
      <c r="AE34" s="282">
        <f t="shared" si="1"/>
        <v>8.9939095443259068E-3</v>
      </c>
      <c r="AF34" s="283"/>
      <c r="AG34" s="284"/>
      <c r="AH34" s="265"/>
      <c r="AI34" s="266"/>
      <c r="AJ34" s="266"/>
      <c r="AK34" s="266"/>
      <c r="AL34" s="267"/>
      <c r="AM34" s="265"/>
      <c r="AN34" s="266"/>
      <c r="AO34" s="266"/>
      <c r="AP34" s="266"/>
      <c r="AQ34" s="267"/>
      <c r="AR34" s="265"/>
      <c r="AS34" s="266"/>
      <c r="AT34" s="266"/>
      <c r="AU34" s="266"/>
      <c r="AV34" s="267"/>
      <c r="AW34" s="265">
        <f t="shared" si="6"/>
        <v>1109.08999872</v>
      </c>
      <c r="AX34" s="266"/>
      <c r="AY34" s="266"/>
      <c r="AZ34" s="266"/>
      <c r="BA34" s="267"/>
      <c r="BB34" s="265"/>
      <c r="BC34" s="266"/>
      <c r="BD34" s="266"/>
      <c r="BE34" s="266"/>
      <c r="BF34" s="267"/>
      <c r="BG34" s="265"/>
      <c r="BH34" s="266"/>
      <c r="BI34" s="266"/>
      <c r="BJ34" s="266"/>
      <c r="BK34" s="267"/>
      <c r="BL34" s="265"/>
      <c r="BM34" s="266"/>
      <c r="BN34" s="266"/>
      <c r="BO34" s="266"/>
      <c r="BP34" s="267"/>
    </row>
    <row r="35" spans="1:72" s="197" customFormat="1" ht="15" customHeight="1" x14ac:dyDescent="0.2">
      <c r="B35" s="368" t="str">
        <f>Orçamentária!A36</f>
        <v>07</v>
      </c>
      <c r="C35" s="369"/>
      <c r="D35" s="370"/>
      <c r="E35" s="393" t="str">
        <f>Orçamentária!C36</f>
        <v>Pintura dos muros</v>
      </c>
      <c r="F35" s="394"/>
      <c r="G35" s="394"/>
      <c r="H35" s="394"/>
      <c r="I35" s="394"/>
      <c r="J35" s="394"/>
      <c r="K35" s="394"/>
      <c r="L35" s="394"/>
      <c r="M35" s="394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201"/>
      <c r="Y35" s="276">
        <f>Orçamentária!G36</f>
        <v>0</v>
      </c>
      <c r="Z35" s="277"/>
      <c r="AA35" s="277"/>
      <c r="AB35" s="277"/>
      <c r="AC35" s="277"/>
      <c r="AD35" s="278"/>
      <c r="AE35" s="282">
        <f t="shared" si="1"/>
        <v>0</v>
      </c>
      <c r="AF35" s="283"/>
      <c r="AG35" s="284"/>
      <c r="AH35" s="265"/>
      <c r="AI35" s="266"/>
      <c r="AJ35" s="266"/>
      <c r="AK35" s="266"/>
      <c r="AL35" s="267"/>
      <c r="AM35" s="248"/>
      <c r="AN35" s="249"/>
      <c r="AO35" s="249"/>
      <c r="AP35" s="249"/>
      <c r="AQ35" s="250"/>
      <c r="AR35" s="248"/>
      <c r="AS35" s="249"/>
      <c r="AT35" s="249"/>
      <c r="AU35" s="249"/>
      <c r="AV35" s="250"/>
      <c r="AW35" s="265">
        <f t="shared" ref="AW35:AW39" si="7">Y35</f>
        <v>0</v>
      </c>
      <c r="AX35" s="266"/>
      <c r="AY35" s="266"/>
      <c r="AZ35" s="266"/>
      <c r="BA35" s="267"/>
      <c r="BB35" s="248"/>
      <c r="BC35" s="249"/>
      <c r="BD35" s="249"/>
      <c r="BE35" s="249"/>
      <c r="BF35" s="250"/>
      <c r="BG35" s="248"/>
      <c r="BH35" s="249"/>
      <c r="BI35" s="249"/>
      <c r="BJ35" s="249"/>
      <c r="BK35" s="250"/>
      <c r="BL35" s="248"/>
      <c r="BM35" s="249"/>
      <c r="BN35" s="249"/>
      <c r="BO35" s="249"/>
      <c r="BP35" s="250"/>
    </row>
    <row r="36" spans="1:72" s="202" customFormat="1" ht="45" customHeight="1" x14ac:dyDescent="0.2">
      <c r="B36" s="273" t="str">
        <f>Orçamentária!A37</f>
        <v>7.1</v>
      </c>
      <c r="C36" s="274"/>
      <c r="D36" s="275"/>
      <c r="E36" s="271" t="str">
        <f>Orçamentária!C37</f>
        <v>PINTURA EM CAIAÇÃO PARA AMBIENTE EXTERNO,TRÊS (3) DEMÃOS, INCLUSIVE PIGMENTO E FIXADOR DE CAL</v>
      </c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03"/>
      <c r="Y36" s="279">
        <f>Orçamentária!G37</f>
        <v>4946.4018719999995</v>
      </c>
      <c r="Z36" s="280"/>
      <c r="AA36" s="280"/>
      <c r="AB36" s="280"/>
      <c r="AC36" s="280"/>
      <c r="AD36" s="281"/>
      <c r="AE36" s="282">
        <f t="shared" si="1"/>
        <v>4.0111705143852441E-2</v>
      </c>
      <c r="AF36" s="283"/>
      <c r="AG36" s="284"/>
      <c r="AH36" s="265"/>
      <c r="AI36" s="266"/>
      <c r="AJ36" s="266"/>
      <c r="AK36" s="266"/>
      <c r="AL36" s="267"/>
      <c r="AM36" s="207"/>
      <c r="AN36" s="208"/>
      <c r="AO36" s="208"/>
      <c r="AP36" s="208"/>
      <c r="AQ36" s="209"/>
      <c r="AR36" s="207"/>
      <c r="AS36" s="208"/>
      <c r="AT36" s="208"/>
      <c r="AU36" s="208"/>
      <c r="AV36" s="209"/>
      <c r="AW36" s="265">
        <f t="shared" si="7"/>
        <v>4946.4018719999995</v>
      </c>
      <c r="AX36" s="266"/>
      <c r="AY36" s="266"/>
      <c r="AZ36" s="266"/>
      <c r="BA36" s="267"/>
      <c r="BB36" s="207"/>
      <c r="BC36" s="208"/>
      <c r="BD36" s="208"/>
      <c r="BE36" s="208"/>
      <c r="BF36" s="209"/>
      <c r="BG36" s="207"/>
      <c r="BH36" s="208"/>
      <c r="BI36" s="208"/>
      <c r="BJ36" s="208"/>
      <c r="BK36" s="209"/>
      <c r="BL36" s="207"/>
      <c r="BM36" s="208"/>
      <c r="BN36" s="208"/>
      <c r="BO36" s="208"/>
      <c r="BP36" s="209"/>
    </row>
    <row r="37" spans="1:72" s="202" customFormat="1" ht="45" customHeight="1" x14ac:dyDescent="0.2">
      <c r="B37" s="273" t="str">
        <f>Orçamentária!A38</f>
        <v>7.2</v>
      </c>
      <c r="C37" s="274"/>
      <c r="D37" s="275"/>
      <c r="E37" s="271" t="str">
        <f>Orçamentária!C38</f>
        <v>PINTURA ESMALTE EM ESQUADRIAS DE FERRO, DUAS (2) DEMÃOS, INCLUSIVE UMA (1) DEMÃO DE FUNDO ANTICORROSIVO</v>
      </c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72"/>
      <c r="S37" s="272"/>
      <c r="T37" s="272"/>
      <c r="U37" s="272"/>
      <c r="V37" s="272"/>
      <c r="W37" s="272"/>
      <c r="X37" s="203"/>
      <c r="Y37" s="279">
        <f>Orçamentária!G38</f>
        <v>472.20627456</v>
      </c>
      <c r="Z37" s="280"/>
      <c r="AA37" s="280"/>
      <c r="AB37" s="280"/>
      <c r="AC37" s="280"/>
      <c r="AD37" s="281"/>
      <c r="AE37" s="282">
        <f t="shared" si="1"/>
        <v>3.8292478739842578E-3</v>
      </c>
      <c r="AF37" s="283"/>
      <c r="AG37" s="284"/>
      <c r="AH37" s="265"/>
      <c r="AI37" s="266"/>
      <c r="AJ37" s="266"/>
      <c r="AK37" s="266"/>
      <c r="AL37" s="267"/>
      <c r="AM37" s="207"/>
      <c r="AN37" s="208"/>
      <c r="AO37" s="208"/>
      <c r="AP37" s="208"/>
      <c r="AQ37" s="209"/>
      <c r="AR37" s="207"/>
      <c r="AS37" s="208"/>
      <c r="AT37" s="208"/>
      <c r="AU37" s="208"/>
      <c r="AV37" s="209"/>
      <c r="AW37" s="265">
        <f t="shared" si="7"/>
        <v>472.20627456</v>
      </c>
      <c r="AX37" s="266"/>
      <c r="AY37" s="266"/>
      <c r="AZ37" s="266"/>
      <c r="BA37" s="267"/>
      <c r="BB37" s="207"/>
      <c r="BC37" s="208"/>
      <c r="BD37" s="208"/>
      <c r="BE37" s="208"/>
      <c r="BF37" s="209"/>
      <c r="BG37" s="207"/>
      <c r="BH37" s="208"/>
      <c r="BI37" s="208"/>
      <c r="BJ37" s="208"/>
      <c r="BK37" s="209"/>
      <c r="BL37" s="207"/>
      <c r="BM37" s="208"/>
      <c r="BN37" s="208"/>
      <c r="BO37" s="208"/>
      <c r="BP37" s="209"/>
    </row>
    <row r="38" spans="1:72" s="197" customFormat="1" ht="15" customHeight="1" x14ac:dyDescent="0.2">
      <c r="B38" s="368" t="str">
        <f>Orçamentária!A39</f>
        <v>08</v>
      </c>
      <c r="C38" s="369"/>
      <c r="D38" s="370"/>
      <c r="E38" s="393" t="str">
        <f>Orçamentária!C39</f>
        <v>Pintura das muretas e mourões de madeira</v>
      </c>
      <c r="F38" s="394"/>
      <c r="G38" s="394"/>
      <c r="H38" s="394"/>
      <c r="I38" s="394"/>
      <c r="J38" s="394"/>
      <c r="K38" s="394"/>
      <c r="L38" s="394"/>
      <c r="M38" s="394"/>
      <c r="N38" s="394"/>
      <c r="O38" s="394"/>
      <c r="P38" s="394"/>
      <c r="Q38" s="394"/>
      <c r="R38" s="394"/>
      <c r="S38" s="394"/>
      <c r="T38" s="394"/>
      <c r="U38" s="394"/>
      <c r="V38" s="394"/>
      <c r="W38" s="394"/>
      <c r="X38" s="201"/>
      <c r="Y38" s="276">
        <f>Orçamentária!G39</f>
        <v>0</v>
      </c>
      <c r="Z38" s="277"/>
      <c r="AA38" s="277"/>
      <c r="AB38" s="277"/>
      <c r="AC38" s="277"/>
      <c r="AD38" s="278"/>
      <c r="AE38" s="282">
        <f t="shared" si="1"/>
        <v>0</v>
      </c>
      <c r="AF38" s="283"/>
      <c r="AG38" s="284"/>
      <c r="AH38" s="265"/>
      <c r="AI38" s="266"/>
      <c r="AJ38" s="266"/>
      <c r="AK38" s="266"/>
      <c r="AL38" s="267"/>
      <c r="AM38" s="248"/>
      <c r="AN38" s="249"/>
      <c r="AO38" s="249"/>
      <c r="AP38" s="249"/>
      <c r="AQ38" s="250"/>
      <c r="AR38" s="248"/>
      <c r="AS38" s="249"/>
      <c r="AT38" s="249"/>
      <c r="AU38" s="249"/>
      <c r="AV38" s="250"/>
      <c r="AW38" s="265">
        <f t="shared" si="7"/>
        <v>0</v>
      </c>
      <c r="AX38" s="266"/>
      <c r="AY38" s="266"/>
      <c r="AZ38" s="266"/>
      <c r="BA38" s="267"/>
      <c r="BB38" s="248"/>
      <c r="BC38" s="249"/>
      <c r="BD38" s="249"/>
      <c r="BE38" s="249"/>
      <c r="BF38" s="250"/>
      <c r="BG38" s="248"/>
      <c r="BH38" s="249"/>
      <c r="BI38" s="249"/>
      <c r="BJ38" s="249"/>
      <c r="BK38" s="250"/>
      <c r="BL38" s="248"/>
      <c r="BM38" s="249"/>
      <c r="BN38" s="249"/>
      <c r="BO38" s="249"/>
      <c r="BP38" s="250"/>
    </row>
    <row r="39" spans="1:72" s="202" customFormat="1" ht="15" customHeight="1" x14ac:dyDescent="0.2">
      <c r="B39" s="273" t="str">
        <f>Orçamentária!A40</f>
        <v>8.1</v>
      </c>
      <c r="C39" s="274"/>
      <c r="D39" s="275"/>
      <c r="E39" s="271" t="str">
        <f>Orçamentária!C40</f>
        <v>LIMPEZA FINAL PARA ENTREGA DA OBRA</v>
      </c>
      <c r="F39" s="272"/>
      <c r="G39" s="272"/>
      <c r="H39" s="272"/>
      <c r="I39" s="272"/>
      <c r="J39" s="272"/>
      <c r="K39" s="272"/>
      <c r="L39" s="272"/>
      <c r="M39" s="272"/>
      <c r="N39" s="272"/>
      <c r="O39" s="272"/>
      <c r="P39" s="272"/>
      <c r="Q39" s="272"/>
      <c r="R39" s="272"/>
      <c r="S39" s="272"/>
      <c r="T39" s="272"/>
      <c r="U39" s="272"/>
      <c r="V39" s="272"/>
      <c r="W39" s="272"/>
      <c r="X39" s="203"/>
      <c r="Y39" s="279">
        <f>Orçamentária!G40</f>
        <v>2117.95316</v>
      </c>
      <c r="Z39" s="280"/>
      <c r="AA39" s="280"/>
      <c r="AB39" s="280"/>
      <c r="AC39" s="280"/>
      <c r="AD39" s="281"/>
      <c r="AE39" s="282">
        <f t="shared" si="1"/>
        <v>1.7175052666729734E-2</v>
      </c>
      <c r="AF39" s="283"/>
      <c r="AG39" s="284"/>
      <c r="AH39" s="265"/>
      <c r="AI39" s="266"/>
      <c r="AJ39" s="266"/>
      <c r="AK39" s="266"/>
      <c r="AL39" s="267"/>
      <c r="AM39" s="207"/>
      <c r="AN39" s="208"/>
      <c r="AO39" s="208"/>
      <c r="AP39" s="208"/>
      <c r="AQ39" s="209"/>
      <c r="AR39" s="207"/>
      <c r="AS39" s="208"/>
      <c r="AT39" s="208"/>
      <c r="AU39" s="208"/>
      <c r="AV39" s="209"/>
      <c r="AW39" s="265">
        <f t="shared" si="7"/>
        <v>2117.95316</v>
      </c>
      <c r="AX39" s="266"/>
      <c r="AY39" s="266"/>
      <c r="AZ39" s="266"/>
      <c r="BA39" s="267"/>
      <c r="BB39" s="207"/>
      <c r="BC39" s="208"/>
      <c r="BD39" s="208"/>
      <c r="BE39" s="208"/>
      <c r="BF39" s="209"/>
      <c r="BG39" s="207"/>
      <c r="BH39" s="208"/>
      <c r="BI39" s="208"/>
      <c r="BJ39" s="208"/>
      <c r="BK39" s="209"/>
      <c r="BL39" s="207"/>
      <c r="BM39" s="208"/>
      <c r="BN39" s="208"/>
      <c r="BO39" s="208"/>
      <c r="BP39" s="209"/>
    </row>
    <row r="40" spans="1:72" s="202" customFormat="1" ht="5.0999999999999996" customHeight="1" thickBot="1" x14ac:dyDescent="0.25">
      <c r="B40" s="273"/>
      <c r="C40" s="274"/>
      <c r="D40" s="275"/>
      <c r="E40" s="271">
        <f>Orçamentária!C41</f>
        <v>0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03"/>
      <c r="Y40" s="213"/>
      <c r="Z40" s="214"/>
      <c r="AA40" s="214"/>
      <c r="AB40" s="214"/>
      <c r="AC40" s="214"/>
      <c r="AD40" s="215"/>
      <c r="AE40" s="210"/>
      <c r="AF40" s="211"/>
      <c r="AG40" s="212"/>
      <c r="AH40" s="207"/>
      <c r="AI40" s="208"/>
      <c r="AJ40" s="208"/>
      <c r="AK40" s="208"/>
      <c r="AL40" s="209"/>
      <c r="AM40" s="207"/>
      <c r="AN40" s="208"/>
      <c r="AO40" s="208"/>
      <c r="AP40" s="208"/>
      <c r="AQ40" s="209"/>
      <c r="AR40" s="207"/>
      <c r="AS40" s="208"/>
      <c r="AT40" s="208"/>
      <c r="AU40" s="208"/>
      <c r="AV40" s="209"/>
      <c r="AW40" s="207"/>
      <c r="AX40" s="208"/>
      <c r="AY40" s="208"/>
      <c r="AZ40" s="208"/>
      <c r="BA40" s="209"/>
      <c r="BB40" s="207"/>
      <c r="BC40" s="208"/>
      <c r="BD40" s="208"/>
      <c r="BE40" s="208"/>
      <c r="BF40" s="209"/>
      <c r="BG40" s="207"/>
      <c r="BH40" s="208"/>
      <c r="BI40" s="208"/>
      <c r="BJ40" s="208"/>
      <c r="BK40" s="209"/>
      <c r="BL40" s="207"/>
      <c r="BM40" s="208"/>
      <c r="BN40" s="208"/>
      <c r="BO40" s="208"/>
      <c r="BP40" s="209"/>
    </row>
    <row r="41" spans="1:72" s="83" customFormat="1" ht="18" customHeight="1" thickBot="1" x14ac:dyDescent="0.25">
      <c r="B41" s="348" t="s">
        <v>45</v>
      </c>
      <c r="C41" s="349"/>
      <c r="D41" s="349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50"/>
      <c r="Y41" s="318"/>
      <c r="Z41" s="319"/>
      <c r="AA41" s="319"/>
      <c r="AB41" s="319"/>
      <c r="AC41" s="319"/>
      <c r="AD41" s="320"/>
      <c r="AE41" s="399">
        <f>SUM(AE13:AG40)</f>
        <v>1</v>
      </c>
      <c r="AF41" s="400"/>
      <c r="AG41" s="400"/>
      <c r="AH41" s="396">
        <f t="shared" ref="AH41" si="8">SUMPRODUCT(AH13:AH40,$AE$13:$AE$40)/100</f>
        <v>6.2282658648454401</v>
      </c>
      <c r="AI41" s="397">
        <f t="shared" ref="AI41" si="9">SUMPRODUCT(AI13:AI40,$F$14:$F$41)/100</f>
        <v>0</v>
      </c>
      <c r="AJ41" s="397">
        <f t="shared" ref="AJ41" si="10">SUMPRODUCT(AJ13:AJ40,$F$14:$F$41)/100</f>
        <v>0</v>
      </c>
      <c r="AK41" s="397">
        <f t="shared" ref="AK41" si="11">SUMPRODUCT(AK13:AK40,$F$14:$F$41)/100</f>
        <v>0</v>
      </c>
      <c r="AL41" s="398">
        <f t="shared" ref="AL41" si="12">SUMPRODUCT(AL13:AL40,$F$14:$F$41)/100</f>
        <v>0</v>
      </c>
      <c r="AM41" s="396">
        <f t="shared" ref="AM41" si="13">SUMPRODUCT(AM13:AM40,$AE$13:$AE$40)/100</f>
        <v>43.399310495107699</v>
      </c>
      <c r="AN41" s="397">
        <f t="shared" ref="AN41" si="14">SUMPRODUCT(AN13:AN40,$F$14:$F$41)/100</f>
        <v>0</v>
      </c>
      <c r="AO41" s="397">
        <f t="shared" ref="AO41" si="15">SUMPRODUCT(AO13:AO40,$F$14:$F$41)/100</f>
        <v>0</v>
      </c>
      <c r="AP41" s="397">
        <f t="shared" ref="AP41" si="16">SUMPRODUCT(AP13:AP40,$F$14:$F$41)/100</f>
        <v>0</v>
      </c>
      <c r="AQ41" s="398">
        <f t="shared" ref="AQ41" si="17">SUMPRODUCT(AQ13:AQ40,$F$14:$F$41)/100</f>
        <v>0</v>
      </c>
      <c r="AR41" s="396">
        <f t="shared" ref="AR41" si="18">SUMPRODUCT(AR13:AR40,$AE$13:$AE$40)/100</f>
        <v>138.95461948681813</v>
      </c>
      <c r="AS41" s="397">
        <f t="shared" ref="AS41" si="19">SUMPRODUCT(AS13:AS40,$F$14:$F$41)/100</f>
        <v>0</v>
      </c>
      <c r="AT41" s="397">
        <f t="shared" ref="AT41" si="20">SUMPRODUCT(AT13:AT40,$F$14:$F$41)/100</f>
        <v>0</v>
      </c>
      <c r="AU41" s="397">
        <f t="shared" ref="AU41" si="21">SUMPRODUCT(AU13:AU40,$F$14:$F$41)/100</f>
        <v>0</v>
      </c>
      <c r="AV41" s="398">
        <f t="shared" ref="AV41" si="22">SUMPRODUCT(AV13:AV40,$F$14:$F$41)/100</f>
        <v>0</v>
      </c>
      <c r="AW41" s="396">
        <f t="shared" ref="AW41" si="23">SUMPRODUCT(AW13:AW40,$AE$13:$AE$40)/100</f>
        <v>3.2253916759169878</v>
      </c>
      <c r="AX41" s="397">
        <f t="shared" ref="AX41" si="24">SUMPRODUCT(AX13:AX40,$F$14:$F$41)/100</f>
        <v>0</v>
      </c>
      <c r="AY41" s="397">
        <f t="shared" ref="AY41" si="25">SUMPRODUCT(AY13:AY40,$F$14:$F$41)/100</f>
        <v>0</v>
      </c>
      <c r="AZ41" s="397">
        <f t="shared" ref="AZ41" si="26">SUMPRODUCT(AZ13:AZ40,$F$14:$F$41)/100</f>
        <v>0</v>
      </c>
      <c r="BA41" s="398">
        <f t="shared" ref="BA41" si="27">SUMPRODUCT(BA13:BA40,$F$14:$F$41)/100</f>
        <v>0</v>
      </c>
      <c r="BB41" s="396">
        <f t="shared" ref="BB41" si="28">SUMPRODUCT(BB13:BB40,$AE$13:$AE$40)/100</f>
        <v>0</v>
      </c>
      <c r="BC41" s="397">
        <f t="shared" ref="BC41" si="29">SUMPRODUCT(BC13:BC40,$F$14:$F$41)/100</f>
        <v>0</v>
      </c>
      <c r="BD41" s="397">
        <f t="shared" ref="BD41" si="30">SUMPRODUCT(BD13:BD40,$F$14:$F$41)/100</f>
        <v>0</v>
      </c>
      <c r="BE41" s="397">
        <f t="shared" ref="BE41" si="31">SUMPRODUCT(BE13:BE40,$F$14:$F$41)/100</f>
        <v>0</v>
      </c>
      <c r="BF41" s="398">
        <f t="shared" ref="BF41" si="32">SUMPRODUCT(BF13:BF40,$F$14:$F$41)/100</f>
        <v>0</v>
      </c>
      <c r="BG41" s="396">
        <f>SUMPRODUCT(BG13:BG40,$AE$13:$AE$40)/100</f>
        <v>0</v>
      </c>
      <c r="BH41" s="397">
        <f>SUMPRODUCT(BH13:BH40,$F$14:$F$41)/100</f>
        <v>0</v>
      </c>
      <c r="BI41" s="397">
        <f>SUMPRODUCT(BI13:BI40,$F$14:$F$41)/100</f>
        <v>0</v>
      </c>
      <c r="BJ41" s="397">
        <f>SUMPRODUCT(BJ13:BJ40,$F$14:$F$41)/100</f>
        <v>0</v>
      </c>
      <c r="BK41" s="398">
        <f>SUMPRODUCT(BK13:BK40,$F$14:$F$41)/100</f>
        <v>0</v>
      </c>
      <c r="BL41" s="396">
        <f>SUMPRODUCT(BL13:BL40,$AE$13:$AE$40)/100</f>
        <v>0</v>
      </c>
      <c r="BM41" s="397">
        <f>SUMPRODUCT(BM13:BM40,$F$14:$F$41)/100</f>
        <v>0</v>
      </c>
      <c r="BN41" s="397">
        <f>SUMPRODUCT(BN13:BN40,$F$14:$F$41)/100</f>
        <v>0</v>
      </c>
      <c r="BO41" s="397">
        <f>SUMPRODUCT(BO13:BO40,$F$14:$F$41)/100</f>
        <v>0</v>
      </c>
      <c r="BP41" s="398">
        <f>SUMPRODUCT(BP13:BP40,$F$14:$F$41)/100</f>
        <v>0</v>
      </c>
      <c r="BQ41" s="83">
        <f>AH41+AM41+AR41+AW41</f>
        <v>191.80758752268827</v>
      </c>
      <c r="BT41" s="195"/>
    </row>
    <row r="42" spans="1:72" s="83" customFormat="1" ht="18" customHeight="1" thickBot="1" x14ac:dyDescent="0.25">
      <c r="B42" s="348" t="s">
        <v>46</v>
      </c>
      <c r="C42" s="349"/>
      <c r="D42" s="349"/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50"/>
      <c r="Y42" s="353">
        <f>SUM(Y13:AD40)</f>
        <v>123315.67192819998</v>
      </c>
      <c r="Z42" s="351"/>
      <c r="AA42" s="351"/>
      <c r="AB42" s="351"/>
      <c r="AC42" s="351"/>
      <c r="AD42" s="351"/>
      <c r="AE42" s="318"/>
      <c r="AF42" s="319"/>
      <c r="AG42" s="319"/>
      <c r="AH42" s="395">
        <f>SUM(AH12:AH40)</f>
        <v>16746.681741999997</v>
      </c>
      <c r="AI42" s="351"/>
      <c r="AJ42" s="351"/>
      <c r="AK42" s="351"/>
      <c r="AL42" s="352"/>
      <c r="AM42" s="395">
        <f t="shared" ref="AM42" si="33">SUM(AM12:AM40)</f>
        <v>49038.155058119999</v>
      </c>
      <c r="AN42" s="351"/>
      <c r="AO42" s="351"/>
      <c r="AP42" s="351"/>
      <c r="AQ42" s="352"/>
      <c r="AR42" s="395">
        <f t="shared" ref="AR42" si="34">SUM(AR12:AR40)</f>
        <v>45824.390181199997</v>
      </c>
      <c r="AS42" s="351"/>
      <c r="AT42" s="351"/>
      <c r="AU42" s="351"/>
      <c r="AV42" s="352"/>
      <c r="AW42" s="395">
        <f t="shared" ref="AW42" si="35">SUM(AW12:AW40)</f>
        <v>11706.444946879998</v>
      </c>
      <c r="AX42" s="351"/>
      <c r="AY42" s="351"/>
      <c r="AZ42" s="351"/>
      <c r="BA42" s="352"/>
      <c r="BB42" s="395">
        <f>BB41*$Y$42/100</f>
        <v>0</v>
      </c>
      <c r="BC42" s="351"/>
      <c r="BD42" s="351"/>
      <c r="BE42" s="351"/>
      <c r="BF42" s="352"/>
      <c r="BG42" s="395">
        <f>BG41*$Y$42/100</f>
        <v>0</v>
      </c>
      <c r="BH42" s="351"/>
      <c r="BI42" s="351"/>
      <c r="BJ42" s="351"/>
      <c r="BK42" s="352"/>
      <c r="BL42" s="395">
        <f>BL41*$Y$42/100</f>
        <v>0</v>
      </c>
      <c r="BM42" s="351"/>
      <c r="BN42" s="351"/>
      <c r="BO42" s="351"/>
      <c r="BP42" s="352"/>
      <c r="BQ42" s="83">
        <f>AH42+AM42+AR42+AW42</f>
        <v>123315.6719282</v>
      </c>
      <c r="BT42" s="195"/>
    </row>
    <row r="43" spans="1:72" s="83" customFormat="1" ht="18" customHeight="1" thickBot="1" x14ac:dyDescent="0.25">
      <c r="B43" s="348" t="s">
        <v>47</v>
      </c>
      <c r="C43" s="349"/>
      <c r="D43" s="349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50"/>
      <c r="Y43" s="318"/>
      <c r="Z43" s="351"/>
      <c r="AA43" s="351"/>
      <c r="AB43" s="351"/>
      <c r="AC43" s="351"/>
      <c r="AD43" s="352"/>
      <c r="AE43" s="395">
        <f>AE41</f>
        <v>1</v>
      </c>
      <c r="AF43" s="351"/>
      <c r="AG43" s="351"/>
      <c r="AH43" s="396">
        <f>AH41</f>
        <v>6.2282658648454401</v>
      </c>
      <c r="AI43" s="397"/>
      <c r="AJ43" s="397"/>
      <c r="AK43" s="397"/>
      <c r="AL43" s="398"/>
      <c r="AM43" s="396">
        <f>AH43+AM41</f>
        <v>49.627576359953139</v>
      </c>
      <c r="AN43" s="397"/>
      <c r="AO43" s="397"/>
      <c r="AP43" s="397"/>
      <c r="AQ43" s="398"/>
      <c r="AR43" s="396">
        <f>AM43+AR41</f>
        <v>188.58219584677127</v>
      </c>
      <c r="AS43" s="397"/>
      <c r="AT43" s="397"/>
      <c r="AU43" s="397"/>
      <c r="AV43" s="398"/>
      <c r="AW43" s="396">
        <f>AR43+AW41</f>
        <v>191.80758752268827</v>
      </c>
      <c r="AX43" s="397"/>
      <c r="AY43" s="397"/>
      <c r="AZ43" s="397"/>
      <c r="BA43" s="398"/>
      <c r="BB43" s="396"/>
      <c r="BC43" s="397"/>
      <c r="BD43" s="397"/>
      <c r="BE43" s="397"/>
      <c r="BF43" s="398"/>
      <c r="BG43" s="396"/>
      <c r="BH43" s="397"/>
      <c r="BI43" s="397"/>
      <c r="BJ43" s="397"/>
      <c r="BK43" s="398"/>
      <c r="BL43" s="396">
        <f>BG43+BL41</f>
        <v>0</v>
      </c>
      <c r="BM43" s="397"/>
      <c r="BN43" s="397"/>
      <c r="BO43" s="397"/>
      <c r="BP43" s="398"/>
    </row>
    <row r="44" spans="1:72" s="83" customFormat="1" ht="18" customHeight="1" thickBot="1" x14ac:dyDescent="0.25">
      <c r="B44" s="348" t="s">
        <v>48</v>
      </c>
      <c r="C44" s="349"/>
      <c r="D44" s="349"/>
      <c r="E44" s="349"/>
      <c r="F44" s="349"/>
      <c r="G44" s="349"/>
      <c r="H44" s="349"/>
      <c r="I44" s="349"/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50"/>
      <c r="Y44" s="353">
        <f>Y42</f>
        <v>123315.67192819998</v>
      </c>
      <c r="Z44" s="351"/>
      <c r="AA44" s="351"/>
      <c r="AB44" s="351"/>
      <c r="AC44" s="351"/>
      <c r="AD44" s="351"/>
      <c r="AE44" s="318"/>
      <c r="AF44" s="319"/>
      <c r="AG44" s="319"/>
      <c r="AH44" s="395">
        <f>AH42</f>
        <v>16746.681741999997</v>
      </c>
      <c r="AI44" s="351"/>
      <c r="AJ44" s="351"/>
      <c r="AK44" s="351"/>
      <c r="AL44" s="352"/>
      <c r="AM44" s="395">
        <f t="shared" ref="AM44" si="36">AM42</f>
        <v>49038.155058119999</v>
      </c>
      <c r="AN44" s="351"/>
      <c r="AO44" s="351"/>
      <c r="AP44" s="351"/>
      <c r="AQ44" s="352"/>
      <c r="AR44" s="395">
        <f t="shared" ref="AR44" si="37">AR42</f>
        <v>45824.390181199997</v>
      </c>
      <c r="AS44" s="351"/>
      <c r="AT44" s="351"/>
      <c r="AU44" s="351"/>
      <c r="AV44" s="352"/>
      <c r="AW44" s="395">
        <f t="shared" ref="AW44" si="38">AW42</f>
        <v>11706.444946879998</v>
      </c>
      <c r="AX44" s="351"/>
      <c r="AY44" s="351"/>
      <c r="AZ44" s="351"/>
      <c r="BA44" s="352"/>
      <c r="BB44" s="395"/>
      <c r="BC44" s="351"/>
      <c r="BD44" s="351"/>
      <c r="BE44" s="351"/>
      <c r="BF44" s="352"/>
      <c r="BG44" s="395"/>
      <c r="BH44" s="351"/>
      <c r="BI44" s="351"/>
      <c r="BJ44" s="351"/>
      <c r="BK44" s="352"/>
      <c r="BL44" s="395">
        <f>BG44+BL42</f>
        <v>0</v>
      </c>
      <c r="BM44" s="351"/>
      <c r="BN44" s="351"/>
      <c r="BO44" s="351"/>
      <c r="BP44" s="352"/>
      <c r="BR44" s="99"/>
    </row>
    <row r="45" spans="1:72" ht="11.1" customHeight="1" x14ac:dyDescent="0.2">
      <c r="A45" s="1"/>
      <c r="B45" s="61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9"/>
      <c r="BQ45" s="1"/>
    </row>
    <row r="46" spans="1:72" ht="12.95" customHeight="1" x14ac:dyDescent="0.2">
      <c r="B46" s="57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9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8"/>
      <c r="AD46" s="8"/>
      <c r="AE46" s="8"/>
      <c r="AF46" s="8"/>
      <c r="AG46" s="60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60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7"/>
    </row>
    <row r="47" spans="1:72" ht="12.95" customHeight="1" x14ac:dyDescent="0.2">
      <c r="B47" s="61"/>
      <c r="C47" s="354" t="str">
        <f>Orçamentária!A42</f>
        <v>Conceição do Rio Verde, 05 de outubro de 2023.</v>
      </c>
      <c r="D47" s="355"/>
      <c r="E47" s="355"/>
      <c r="F47" s="355"/>
      <c r="G47" s="355"/>
      <c r="H47" s="355"/>
      <c r="I47" s="355"/>
      <c r="J47" s="355"/>
      <c r="K47" s="355"/>
      <c r="L47" s="355"/>
      <c r="M47" s="56"/>
      <c r="N47" s="62"/>
      <c r="O47" s="345" t="s">
        <v>201</v>
      </c>
      <c r="P47" s="346"/>
      <c r="Q47" s="346"/>
      <c r="R47" s="346"/>
      <c r="S47" s="346"/>
      <c r="T47" s="346"/>
      <c r="U47" s="346"/>
      <c r="V47" s="346"/>
      <c r="W47" s="346"/>
      <c r="X47" s="346"/>
      <c r="Y47" s="346"/>
      <c r="Z47" s="346"/>
      <c r="AA47" s="346"/>
      <c r="AB47" s="346"/>
      <c r="AC47" s="346"/>
      <c r="AD47" s="346"/>
      <c r="AE47" s="346"/>
      <c r="AF47" s="346"/>
      <c r="AG47" s="63"/>
      <c r="AH47" s="1"/>
      <c r="AI47" s="360" t="s">
        <v>79</v>
      </c>
      <c r="AJ47" s="346"/>
      <c r="AK47" s="346"/>
      <c r="AL47" s="346"/>
      <c r="AM47" s="346"/>
      <c r="AN47" s="346"/>
      <c r="AO47" s="346"/>
      <c r="AP47" s="346"/>
      <c r="AQ47" s="346"/>
      <c r="AR47" s="346"/>
      <c r="AS47" s="346"/>
      <c r="AT47" s="346"/>
      <c r="AU47" s="346"/>
      <c r="AV47" s="346"/>
      <c r="AW47" s="346"/>
      <c r="AX47" s="346"/>
      <c r="AY47" s="346"/>
      <c r="AZ47" s="346"/>
      <c r="BA47" s="63"/>
      <c r="BB47" s="1"/>
      <c r="BC47" s="339"/>
      <c r="BD47" s="340"/>
      <c r="BE47" s="340"/>
      <c r="BF47" s="340"/>
      <c r="BG47" s="340"/>
      <c r="BH47" s="340"/>
      <c r="BI47" s="340"/>
      <c r="BJ47" s="340"/>
      <c r="BK47" s="340"/>
      <c r="BL47" s="340"/>
      <c r="BM47" s="340"/>
      <c r="BN47" s="340"/>
      <c r="BO47" s="340"/>
      <c r="BP47" s="9"/>
    </row>
    <row r="48" spans="1:72" ht="12.95" customHeight="1" x14ac:dyDescent="0.2">
      <c r="B48" s="61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56"/>
      <c r="N48" s="62"/>
      <c r="O48" s="347"/>
      <c r="P48" s="347"/>
      <c r="Q48" s="347"/>
      <c r="R48" s="347"/>
      <c r="S48" s="347"/>
      <c r="T48" s="347"/>
      <c r="U48" s="347"/>
      <c r="V48" s="347"/>
      <c r="W48" s="347"/>
      <c r="X48" s="347"/>
      <c r="Y48" s="347"/>
      <c r="Z48" s="347"/>
      <c r="AA48" s="347"/>
      <c r="AB48" s="347"/>
      <c r="AC48" s="347"/>
      <c r="AD48" s="347"/>
      <c r="AE48" s="347"/>
      <c r="AF48" s="347"/>
      <c r="AG48" s="63"/>
      <c r="AH48" s="1"/>
      <c r="AI48" s="347"/>
      <c r="AJ48" s="347"/>
      <c r="AK48" s="347"/>
      <c r="AL48" s="347"/>
      <c r="AM48" s="347"/>
      <c r="AN48" s="347"/>
      <c r="AO48" s="347"/>
      <c r="AP48" s="347"/>
      <c r="AQ48" s="347"/>
      <c r="AR48" s="347"/>
      <c r="AS48" s="347"/>
      <c r="AT48" s="347"/>
      <c r="AU48" s="347"/>
      <c r="AV48" s="347"/>
      <c r="AW48" s="347"/>
      <c r="AX48" s="347"/>
      <c r="AY48" s="347"/>
      <c r="AZ48" s="347"/>
      <c r="BA48" s="63"/>
      <c r="BB48" s="1"/>
      <c r="BC48" s="341"/>
      <c r="BD48" s="341"/>
      <c r="BE48" s="341"/>
      <c r="BF48" s="341"/>
      <c r="BG48" s="341"/>
      <c r="BH48" s="341"/>
      <c r="BI48" s="341"/>
      <c r="BJ48" s="341"/>
      <c r="BK48" s="341"/>
      <c r="BL48" s="341"/>
      <c r="BM48" s="341"/>
      <c r="BN48" s="341"/>
      <c r="BO48" s="341"/>
      <c r="BP48" s="9"/>
    </row>
    <row r="49" spans="2:68" ht="12.95" customHeight="1" x14ac:dyDescent="0.2">
      <c r="B49" s="64"/>
      <c r="C49" s="342" t="s">
        <v>53</v>
      </c>
      <c r="D49" s="343"/>
      <c r="E49" s="343"/>
      <c r="F49" s="343"/>
      <c r="G49" s="343"/>
      <c r="H49" s="343"/>
      <c r="I49" s="343"/>
      <c r="J49" s="343"/>
      <c r="K49" s="343"/>
      <c r="L49" s="343"/>
      <c r="M49" s="65"/>
      <c r="N49" s="66"/>
      <c r="O49" s="342" t="s">
        <v>202</v>
      </c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344"/>
      <c r="AA49" s="344"/>
      <c r="AB49" s="344"/>
      <c r="AC49" s="344"/>
      <c r="AD49" s="344"/>
      <c r="AE49" s="344"/>
      <c r="AF49" s="344"/>
      <c r="AG49" s="67"/>
      <c r="AH49" s="3"/>
      <c r="AI49" s="337" t="s">
        <v>0</v>
      </c>
      <c r="AJ49" s="338"/>
      <c r="AK49" s="338"/>
      <c r="AL49" s="338"/>
      <c r="AM49" s="338"/>
      <c r="AN49" s="338"/>
      <c r="AO49" s="338"/>
      <c r="AP49" s="338"/>
      <c r="AQ49" s="338"/>
      <c r="AR49" s="338"/>
      <c r="AS49" s="338"/>
      <c r="AT49" s="338"/>
      <c r="AU49" s="338"/>
      <c r="AV49" s="338"/>
      <c r="AW49" s="338"/>
      <c r="AX49" s="338"/>
      <c r="AY49" s="338"/>
      <c r="AZ49" s="338"/>
      <c r="BA49" s="67"/>
      <c r="BB49" s="3"/>
      <c r="BC49" s="337" t="s">
        <v>133</v>
      </c>
      <c r="BD49" s="338"/>
      <c r="BE49" s="338"/>
      <c r="BF49" s="338"/>
      <c r="BG49" s="338"/>
      <c r="BH49" s="338"/>
      <c r="BI49" s="338"/>
      <c r="BJ49" s="338"/>
      <c r="BK49" s="338"/>
      <c r="BL49" s="338"/>
      <c r="BM49" s="338"/>
      <c r="BN49" s="338"/>
      <c r="BO49" s="338"/>
      <c r="BP49" s="10"/>
    </row>
    <row r="50" spans="2:68" x14ac:dyDescent="0.2"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</row>
    <row r="51" spans="2:68" x14ac:dyDescent="0.2"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</row>
  </sheetData>
  <mergeCells count="367">
    <mergeCell ref="Y37:AD37"/>
    <mergeCell ref="Y38:AD38"/>
    <mergeCell ref="Y39:AD39"/>
    <mergeCell ref="AW35:BA35"/>
    <mergeCell ref="AW36:BA36"/>
    <mergeCell ref="AW37:BA37"/>
    <mergeCell ref="AW38:BA38"/>
    <mergeCell ref="AW39:BA39"/>
    <mergeCell ref="AE35:AG35"/>
    <mergeCell ref="AE36:AG36"/>
    <mergeCell ref="AE37:AG37"/>
    <mergeCell ref="AE38:AG38"/>
    <mergeCell ref="AE39:AG39"/>
    <mergeCell ref="AH35:AL35"/>
    <mergeCell ref="AH36:AL36"/>
    <mergeCell ref="AH37:AL37"/>
    <mergeCell ref="AH38:AL38"/>
    <mergeCell ref="AH39:AL39"/>
    <mergeCell ref="BG12:BK12"/>
    <mergeCell ref="BL12:BP12"/>
    <mergeCell ref="AR22:AV22"/>
    <mergeCell ref="AW22:BA22"/>
    <mergeCell ref="BB22:BF22"/>
    <mergeCell ref="BG22:BK22"/>
    <mergeCell ref="BL22:BP22"/>
    <mergeCell ref="AH34:AL34"/>
    <mergeCell ref="AW34:BA34"/>
    <mergeCell ref="BB34:BF34"/>
    <mergeCell ref="BG34:BK34"/>
    <mergeCell ref="BL34:BP34"/>
    <mergeCell ref="BL28:BP28"/>
    <mergeCell ref="BL29:BP29"/>
    <mergeCell ref="BB27:BF27"/>
    <mergeCell ref="BL18:BP18"/>
    <mergeCell ref="BL19:BP19"/>
    <mergeCell ref="AW27:BA27"/>
    <mergeCell ref="AW29:BA29"/>
    <mergeCell ref="AM26:AQ26"/>
    <mergeCell ref="AR26:AV26"/>
    <mergeCell ref="AW26:BA26"/>
    <mergeCell ref="BG25:BK25"/>
    <mergeCell ref="AR25:AV25"/>
    <mergeCell ref="B12:D12"/>
    <mergeCell ref="E12:W12"/>
    <mergeCell ref="Y12:AD12"/>
    <mergeCell ref="AE12:AG12"/>
    <mergeCell ref="AH12:AL12"/>
    <mergeCell ref="AM12:AQ12"/>
    <mergeCell ref="AR12:AV12"/>
    <mergeCell ref="AW12:BA12"/>
    <mergeCell ref="BB12:BF12"/>
    <mergeCell ref="AE27:AG27"/>
    <mergeCell ref="AE28:AG28"/>
    <mergeCell ref="AH26:AL26"/>
    <mergeCell ref="AH25:AL25"/>
    <mergeCell ref="AE29:AG29"/>
    <mergeCell ref="AH28:AL28"/>
    <mergeCell ref="AH32:AL32"/>
    <mergeCell ref="AE30:AG30"/>
    <mergeCell ref="AE10:AG10"/>
    <mergeCell ref="AE11:AG11"/>
    <mergeCell ref="AE16:AG16"/>
    <mergeCell ref="AH29:AL29"/>
    <mergeCell ref="AH16:AL16"/>
    <mergeCell ref="AE25:AG25"/>
    <mergeCell ref="AE26:AG26"/>
    <mergeCell ref="AE21:AG21"/>
    <mergeCell ref="AE19:AG19"/>
    <mergeCell ref="AE20:AG20"/>
    <mergeCell ref="AH13:AL13"/>
    <mergeCell ref="B13:D13"/>
    <mergeCell ref="E13:W13"/>
    <mergeCell ref="E14:W14"/>
    <mergeCell ref="E15:W15"/>
    <mergeCell ref="B14:D14"/>
    <mergeCell ref="E16:W16"/>
    <mergeCell ref="B15:D15"/>
    <mergeCell ref="B16:D16"/>
    <mergeCell ref="B23:D23"/>
    <mergeCell ref="E19:W19"/>
    <mergeCell ref="E20:W20"/>
    <mergeCell ref="E21:W21"/>
    <mergeCell ref="E23:W23"/>
    <mergeCell ref="B21:D21"/>
    <mergeCell ref="B20:D20"/>
    <mergeCell ref="E22:W22"/>
    <mergeCell ref="B17:D17"/>
    <mergeCell ref="B18:D18"/>
    <mergeCell ref="B19:D19"/>
    <mergeCell ref="B22:D22"/>
    <mergeCell ref="AM25:AQ25"/>
    <mergeCell ref="AR23:AV23"/>
    <mergeCell ref="BL15:BP15"/>
    <mergeCell ref="BL16:BP16"/>
    <mergeCell ref="BL17:BP17"/>
    <mergeCell ref="BL30:BP30"/>
    <mergeCell ref="BL26:BP26"/>
    <mergeCell ref="BL27:BP27"/>
    <mergeCell ref="BL23:BP23"/>
    <mergeCell ref="BL25:BP25"/>
    <mergeCell ref="BB18:BF18"/>
    <mergeCell ref="BB13:BF13"/>
    <mergeCell ref="BG13:BK13"/>
    <mergeCell ref="AW16:BA16"/>
    <mergeCell ref="BB16:BF16"/>
    <mergeCell ref="BG16:BK16"/>
    <mergeCell ref="BL33:BP33"/>
    <mergeCell ref="BL20:BP20"/>
    <mergeCell ref="BL21:BP21"/>
    <mergeCell ref="AW30:BA30"/>
    <mergeCell ref="BG30:BK30"/>
    <mergeCell ref="BG27:BK27"/>
    <mergeCell ref="AW32:BA32"/>
    <mergeCell ref="BB32:BF32"/>
    <mergeCell ref="BL31:BP31"/>
    <mergeCell ref="BG26:BK26"/>
    <mergeCell ref="BG28:BK28"/>
    <mergeCell ref="BG33:BK33"/>
    <mergeCell ref="AW31:BA31"/>
    <mergeCell ref="BB33:BF33"/>
    <mergeCell ref="BL32:BP32"/>
    <mergeCell ref="AH19:AL19"/>
    <mergeCell ref="AH20:AL20"/>
    <mergeCell ref="AM16:AQ16"/>
    <mergeCell ref="AM14:AQ14"/>
    <mergeCell ref="AR16:AV16"/>
    <mergeCell ref="AR18:AV18"/>
    <mergeCell ref="AW13:BA13"/>
    <mergeCell ref="BL14:BP14"/>
    <mergeCell ref="AR14:AV14"/>
    <mergeCell ref="AR20:AV20"/>
    <mergeCell ref="AM18:AQ18"/>
    <mergeCell ref="AM17:AQ17"/>
    <mergeCell ref="AW14:BA14"/>
    <mergeCell ref="BL13:BP13"/>
    <mergeCell ref="AH14:AL14"/>
    <mergeCell ref="AH15:AL15"/>
    <mergeCell ref="AM15:AQ15"/>
    <mergeCell ref="AR15:AV15"/>
    <mergeCell ref="AW15:BA15"/>
    <mergeCell ref="BB15:BF15"/>
    <mergeCell ref="AW17:BA17"/>
    <mergeCell ref="BB17:BF17"/>
    <mergeCell ref="BG17:BK17"/>
    <mergeCell ref="AW18:BA18"/>
    <mergeCell ref="BB26:BF26"/>
    <mergeCell ref="AH33:AL33"/>
    <mergeCell ref="AM33:AQ33"/>
    <mergeCell ref="AR33:AV33"/>
    <mergeCell ref="AW33:BA33"/>
    <mergeCell ref="AR29:AV29"/>
    <mergeCell ref="BB29:BF29"/>
    <mergeCell ref="AR31:AV31"/>
    <mergeCell ref="BB31:BF31"/>
    <mergeCell ref="AM30:AQ30"/>
    <mergeCell ref="AM28:AQ28"/>
    <mergeCell ref="AR28:AV28"/>
    <mergeCell ref="AR30:AV30"/>
    <mergeCell ref="AM29:AQ29"/>
    <mergeCell ref="AM32:AQ32"/>
    <mergeCell ref="AR32:AV32"/>
    <mergeCell ref="AM31:AQ31"/>
    <mergeCell ref="AH30:AL30"/>
    <mergeCell ref="BL41:BP41"/>
    <mergeCell ref="AM41:AQ41"/>
    <mergeCell ref="AR41:AV41"/>
    <mergeCell ref="BB41:BF41"/>
    <mergeCell ref="BG41:BK41"/>
    <mergeCell ref="AW41:BA41"/>
    <mergeCell ref="BG18:BK18"/>
    <mergeCell ref="AW19:BA19"/>
    <mergeCell ref="BB19:BF19"/>
    <mergeCell ref="BG19:BK19"/>
    <mergeCell ref="BB21:BF21"/>
    <mergeCell ref="BG21:BK21"/>
    <mergeCell ref="BG20:BK20"/>
    <mergeCell ref="AW20:BA20"/>
    <mergeCell ref="BG31:BK31"/>
    <mergeCell ref="BB30:BF30"/>
    <mergeCell ref="AW28:BA28"/>
    <mergeCell ref="BG23:BK23"/>
    <mergeCell ref="BB23:BF23"/>
    <mergeCell ref="AW23:BA23"/>
    <mergeCell ref="BB20:BF20"/>
    <mergeCell ref="AW21:BA21"/>
    <mergeCell ref="AW25:BA25"/>
    <mergeCell ref="BB25:BF25"/>
    <mergeCell ref="BG44:BK44"/>
    <mergeCell ref="BL44:BP44"/>
    <mergeCell ref="BB43:BF43"/>
    <mergeCell ref="BG43:BK43"/>
    <mergeCell ref="AM44:AQ44"/>
    <mergeCell ref="AR44:AV44"/>
    <mergeCell ref="AW44:BA44"/>
    <mergeCell ref="BB44:BF44"/>
    <mergeCell ref="BB42:BF42"/>
    <mergeCell ref="BG42:BK42"/>
    <mergeCell ref="BL43:BP43"/>
    <mergeCell ref="AR43:AV43"/>
    <mergeCell ref="AW43:BA43"/>
    <mergeCell ref="BL42:BP42"/>
    <mergeCell ref="AM42:AQ42"/>
    <mergeCell ref="AR42:AV42"/>
    <mergeCell ref="AW42:BA42"/>
    <mergeCell ref="B30:D30"/>
    <mergeCell ref="B31:D31"/>
    <mergeCell ref="AH44:AL44"/>
    <mergeCell ref="AM43:AQ43"/>
    <mergeCell ref="AH41:AL41"/>
    <mergeCell ref="AE41:AG41"/>
    <mergeCell ref="AE42:AG42"/>
    <mergeCell ref="AE43:AG43"/>
    <mergeCell ref="AE44:AG44"/>
    <mergeCell ref="AH42:AL42"/>
    <mergeCell ref="AH43:AL43"/>
    <mergeCell ref="AE33:AG33"/>
    <mergeCell ref="AH31:AL31"/>
    <mergeCell ref="AE31:AG31"/>
    <mergeCell ref="AE32:AG32"/>
    <mergeCell ref="E35:W35"/>
    <mergeCell ref="E36:W36"/>
    <mergeCell ref="E40:W40"/>
    <mergeCell ref="E37:W37"/>
    <mergeCell ref="E38:W38"/>
    <mergeCell ref="E39:W39"/>
    <mergeCell ref="B37:D37"/>
    <mergeCell ref="Y35:AD35"/>
    <mergeCell ref="Y36:AD36"/>
    <mergeCell ref="B33:D33"/>
    <mergeCell ref="B35:D35"/>
    <mergeCell ref="B36:D36"/>
    <mergeCell ref="B40:D40"/>
    <mergeCell ref="B38:D38"/>
    <mergeCell ref="B39:D39"/>
    <mergeCell ref="B1:AB1"/>
    <mergeCell ref="Y10:AD10"/>
    <mergeCell ref="Y11:AD11"/>
    <mergeCell ref="B10:D11"/>
    <mergeCell ref="B3:L3"/>
    <mergeCell ref="B4:L4"/>
    <mergeCell ref="B5:L5"/>
    <mergeCell ref="B6:L6"/>
    <mergeCell ref="B7:L7"/>
    <mergeCell ref="M3:AD3"/>
    <mergeCell ref="E32:W32"/>
    <mergeCell ref="E33:W33"/>
    <mergeCell ref="E25:W25"/>
    <mergeCell ref="E26:W26"/>
    <mergeCell ref="E27:W27"/>
    <mergeCell ref="E28:W28"/>
    <mergeCell ref="E30:W30"/>
    <mergeCell ref="E31:W31"/>
    <mergeCell ref="AI47:AZ48"/>
    <mergeCell ref="Y17:AD17"/>
    <mergeCell ref="Y29:AD29"/>
    <mergeCell ref="Y21:AD21"/>
    <mergeCell ref="Y30:AD30"/>
    <mergeCell ref="Y31:AD31"/>
    <mergeCell ref="Y42:AD42"/>
    <mergeCell ref="AM13:AQ13"/>
    <mergeCell ref="Y18:AD18"/>
    <mergeCell ref="Y19:AD19"/>
    <mergeCell ref="Y20:AD20"/>
    <mergeCell ref="AM20:AQ20"/>
    <mergeCell ref="AE17:AG17"/>
    <mergeCell ref="AE18:AG18"/>
    <mergeCell ref="AE15:AG15"/>
    <mergeCell ref="AR17:AV17"/>
    <mergeCell ref="AH17:AL17"/>
    <mergeCell ref="AR13:AV13"/>
    <mergeCell ref="AM21:AQ21"/>
    <mergeCell ref="AR21:AV21"/>
    <mergeCell ref="AH21:AL21"/>
    <mergeCell ref="AH18:AL18"/>
    <mergeCell ref="AM19:AQ19"/>
    <mergeCell ref="AR19:AV19"/>
    <mergeCell ref="BC49:BO49"/>
    <mergeCell ref="BC47:BO48"/>
    <mergeCell ref="C49:L49"/>
    <mergeCell ref="O49:AF49"/>
    <mergeCell ref="AI49:AZ49"/>
    <mergeCell ref="Y23:AD23"/>
    <mergeCell ref="O47:AF48"/>
    <mergeCell ref="B44:X44"/>
    <mergeCell ref="Y43:AD43"/>
    <mergeCell ref="Y44:AD44"/>
    <mergeCell ref="B41:X41"/>
    <mergeCell ref="B43:X43"/>
    <mergeCell ref="B42:X42"/>
    <mergeCell ref="Y26:AD26"/>
    <mergeCell ref="Y27:AD27"/>
    <mergeCell ref="Y28:AD28"/>
    <mergeCell ref="E29:W29"/>
    <mergeCell ref="AM27:AQ27"/>
    <mergeCell ref="Y32:AD32"/>
    <mergeCell ref="Y33:AD33"/>
    <mergeCell ref="C47:L48"/>
    <mergeCell ref="AE34:AG34"/>
    <mergeCell ref="AM34:AQ34"/>
    <mergeCell ref="AR34:AV34"/>
    <mergeCell ref="Y41:AD41"/>
    <mergeCell ref="AO7:AS7"/>
    <mergeCell ref="AO8:AS8"/>
    <mergeCell ref="B8:L8"/>
    <mergeCell ref="AE14:AG14"/>
    <mergeCell ref="AE13:AG13"/>
    <mergeCell ref="Y25:AD25"/>
    <mergeCell ref="BC6:BJ6"/>
    <mergeCell ref="BK6:BP6"/>
    <mergeCell ref="E10:W11"/>
    <mergeCell ref="E17:W17"/>
    <mergeCell ref="E18:W18"/>
    <mergeCell ref="Y13:AD13"/>
    <mergeCell ref="Y15:AD15"/>
    <mergeCell ref="Y14:AD14"/>
    <mergeCell ref="Y16:AD16"/>
    <mergeCell ref="E34:W34"/>
    <mergeCell ref="B34:D34"/>
    <mergeCell ref="Y34:AD34"/>
    <mergeCell ref="BL11:BP11"/>
    <mergeCell ref="BB11:BF11"/>
    <mergeCell ref="BG15:BK15"/>
    <mergeCell ref="BB14:BF14"/>
    <mergeCell ref="BG14:BK14"/>
    <mergeCell ref="AE3:AS3"/>
    <mergeCell ref="AE5:AS5"/>
    <mergeCell ref="AT3:BA3"/>
    <mergeCell ref="M8:AD8"/>
    <mergeCell ref="M5:AD5"/>
    <mergeCell ref="AH10:BP10"/>
    <mergeCell ref="AH11:AL11"/>
    <mergeCell ref="AM11:AQ11"/>
    <mergeCell ref="AR11:AV11"/>
    <mergeCell ref="AW11:BA11"/>
    <mergeCell ref="AT8:BA8"/>
    <mergeCell ref="AT5:BA5"/>
    <mergeCell ref="M4:AD4"/>
    <mergeCell ref="AE7:AN7"/>
    <mergeCell ref="BG11:BK11"/>
    <mergeCell ref="BB3:BP3"/>
    <mergeCell ref="M6:AD6"/>
    <mergeCell ref="M7:AD7"/>
    <mergeCell ref="AT7:BA7"/>
    <mergeCell ref="BG32:BK32"/>
    <mergeCell ref="BG29:BK29"/>
    <mergeCell ref="AH27:AL27"/>
    <mergeCell ref="AR27:AV27"/>
    <mergeCell ref="BB28:BF28"/>
    <mergeCell ref="AM24:AQ24"/>
    <mergeCell ref="E24:W24"/>
    <mergeCell ref="B24:D24"/>
    <mergeCell ref="Y22:AD22"/>
    <mergeCell ref="Y24:AD24"/>
    <mergeCell ref="AE24:AG24"/>
    <mergeCell ref="AE22:AG22"/>
    <mergeCell ref="AE23:AG23"/>
    <mergeCell ref="AH24:AL24"/>
    <mergeCell ref="AM23:AQ23"/>
    <mergeCell ref="AH23:AL23"/>
    <mergeCell ref="AH22:AL22"/>
    <mergeCell ref="AM22:AQ22"/>
    <mergeCell ref="B32:D32"/>
    <mergeCell ref="B25:D25"/>
    <mergeCell ref="B26:D26"/>
    <mergeCell ref="B27:D27"/>
    <mergeCell ref="B28:D28"/>
    <mergeCell ref="B29:D29"/>
  </mergeCells>
  <phoneticPr fontId="0" type="noConversion"/>
  <printOptions horizontalCentered="1" gridLinesSet="0"/>
  <pageMargins left="0.19685039370078741" right="3.937007874015748E-2" top="0.51181102362204722" bottom="0.23622047244094491" header="0.43307086614173229" footer="0"/>
  <pageSetup paperSize="9" scale="75" orientation="landscape" horizontalDpi="300" verticalDpi="300" r:id="rId1"/>
  <headerFooter alignWithMargins="0"/>
  <rowBreaks count="1" manualBreakCount="1">
    <brk id="24" min="1" max="67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48"/>
  <sheetViews>
    <sheetView showGridLines="0" showZeros="0" view="pageBreakPreview" zoomScale="60" zoomScaleNormal="60" workbookViewId="0">
      <selection activeCell="AS22" sqref="AS22:AZ22"/>
    </sheetView>
  </sheetViews>
  <sheetFormatPr defaultRowHeight="12.75" x14ac:dyDescent="0.2"/>
  <cols>
    <col min="1" max="68" width="2.7109375" style="68" customWidth="1"/>
    <col min="69" max="69" width="16.5703125" style="68" bestFit="1" customWidth="1"/>
    <col min="70" max="70" width="14" style="68" bestFit="1" customWidth="1"/>
    <col min="71" max="16384" width="9.140625" style="68"/>
  </cols>
  <sheetData>
    <row r="1" spans="2:70" s="11" customFormat="1" ht="12" x14ac:dyDescent="0.2">
      <c r="C1" s="17"/>
      <c r="F1" s="12"/>
      <c r="G1" s="13"/>
      <c r="BP1" s="17"/>
    </row>
    <row r="2" spans="2:70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70" s="11" customFormat="1" ht="20.100000000000001" customHeight="1" x14ac:dyDescent="0.35">
      <c r="B3" s="29"/>
      <c r="C3" s="30"/>
      <c r="D3" s="31"/>
      <c r="E3" s="32"/>
      <c r="F3" s="33"/>
      <c r="G3" s="34"/>
      <c r="H3" s="35"/>
      <c r="I3" s="36"/>
      <c r="J3" s="37"/>
      <c r="K3" s="38"/>
      <c r="L3" s="38"/>
      <c r="M3" s="39"/>
      <c r="N3" s="39"/>
      <c r="O3" s="39"/>
      <c r="P3" s="39"/>
      <c r="Q3" s="39"/>
      <c r="R3" s="40"/>
      <c r="S3" s="40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1"/>
    </row>
    <row r="4" spans="2:70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70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8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70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70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84" t="s">
        <v>52</v>
      </c>
      <c r="BB7" s="372"/>
      <c r="BC7" s="372"/>
      <c r="BD7" s="372"/>
      <c r="BE7" s="522">
        <v>39972</v>
      </c>
      <c r="BF7" s="523"/>
      <c r="BG7" s="523"/>
      <c r="BH7" s="523"/>
      <c r="BI7" s="523"/>
      <c r="BJ7" s="41" t="s">
        <v>31</v>
      </c>
      <c r="BK7" s="522">
        <v>40070</v>
      </c>
      <c r="BL7" s="523"/>
      <c r="BM7" s="523"/>
      <c r="BN7" s="523"/>
      <c r="BO7" s="523"/>
      <c r="BP7" s="9"/>
    </row>
    <row r="8" spans="2:70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512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70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8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70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  <c r="BQ10" s="88"/>
      <c r="BR10" s="100"/>
    </row>
    <row r="11" spans="2:70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70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70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Global'!AH13</f>
        <v>6086.1768000000002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>
        <f>AK13</f>
        <v>6086.1768000000002</v>
      </c>
      <c r="BB13" s="428"/>
      <c r="BC13" s="428"/>
      <c r="BD13" s="428"/>
      <c r="BE13" s="428"/>
      <c r="BF13" s="428"/>
      <c r="BG13" s="428"/>
      <c r="BH13" s="428"/>
      <c r="BI13" s="427">
        <f>AS13</f>
        <v>0</v>
      </c>
      <c r="BJ13" s="428"/>
      <c r="BK13" s="428"/>
      <c r="BL13" s="428"/>
      <c r="BM13" s="428"/>
      <c r="BN13" s="428"/>
      <c r="BO13" s="428"/>
      <c r="BP13" s="429"/>
    </row>
    <row r="14" spans="2:70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32">
        <f>'Cronograma Global'!AH14</f>
        <v>5303.6238239999993</v>
      </c>
      <c r="AL14" s="433"/>
      <c r="AM14" s="433"/>
      <c r="AN14" s="433"/>
      <c r="AO14" s="433"/>
      <c r="AP14" s="433"/>
      <c r="AQ14" s="433"/>
      <c r="AR14" s="434"/>
      <c r="AS14" s="423"/>
      <c r="AT14" s="502"/>
      <c r="AU14" s="502"/>
      <c r="AV14" s="502"/>
      <c r="AW14" s="502"/>
      <c r="AX14" s="502"/>
      <c r="AY14" s="502"/>
      <c r="AZ14" s="502"/>
      <c r="BA14" s="427">
        <f>AK14</f>
        <v>5303.6238239999993</v>
      </c>
      <c r="BB14" s="428"/>
      <c r="BC14" s="428"/>
      <c r="BD14" s="428"/>
      <c r="BE14" s="428"/>
      <c r="BF14" s="428"/>
      <c r="BG14" s="428"/>
      <c r="BH14" s="428"/>
      <c r="BI14" s="427">
        <f>AS14</f>
        <v>0</v>
      </c>
      <c r="BJ14" s="428"/>
      <c r="BK14" s="428"/>
      <c r="BL14" s="428"/>
      <c r="BM14" s="428"/>
      <c r="BN14" s="428"/>
      <c r="BO14" s="428"/>
      <c r="BP14" s="429"/>
    </row>
    <row r="15" spans="2:70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32">
        <f>'Cronograma Global'!AH15</f>
        <v>947.29276800000014</v>
      </c>
      <c r="AL15" s="433"/>
      <c r="AM15" s="433"/>
      <c r="AN15" s="433"/>
      <c r="AO15" s="433"/>
      <c r="AP15" s="433"/>
      <c r="AQ15" s="433"/>
      <c r="AR15" s="434"/>
      <c r="AS15" s="423">
        <v>100</v>
      </c>
      <c r="AT15" s="423"/>
      <c r="AU15" s="423"/>
      <c r="AV15" s="423"/>
      <c r="AW15" s="423"/>
      <c r="AX15" s="423"/>
      <c r="AY15" s="423"/>
      <c r="AZ15" s="423"/>
      <c r="BA15" s="427">
        <f>AK15</f>
        <v>947.29276800000014</v>
      </c>
      <c r="BB15" s="428"/>
      <c r="BC15" s="428"/>
      <c r="BD15" s="428"/>
      <c r="BE15" s="428"/>
      <c r="BF15" s="428"/>
      <c r="BG15" s="428"/>
      <c r="BH15" s="428"/>
      <c r="BI15" s="427">
        <f>AS15</f>
        <v>100</v>
      </c>
      <c r="BJ15" s="428"/>
      <c r="BK15" s="428"/>
      <c r="BL15" s="428"/>
      <c r="BM15" s="428"/>
      <c r="BN15" s="428"/>
      <c r="BO15" s="428"/>
      <c r="BP15" s="429"/>
    </row>
    <row r="16" spans="2:70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32">
        <f>'Cronograma Global'!AH16</f>
        <v>0</v>
      </c>
      <c r="AL16" s="433"/>
      <c r="AM16" s="433"/>
      <c r="AN16" s="433"/>
      <c r="AO16" s="433"/>
      <c r="AP16" s="433"/>
      <c r="AQ16" s="433"/>
      <c r="AR16" s="434"/>
      <c r="AS16" s="423"/>
      <c r="AT16" s="502"/>
      <c r="AU16" s="502"/>
      <c r="AV16" s="502"/>
      <c r="AW16" s="502"/>
      <c r="AX16" s="502"/>
      <c r="AY16" s="502"/>
      <c r="AZ16" s="502"/>
      <c r="BA16" s="427">
        <f t="shared" ref="BA16:BA32" si="0">AK16</f>
        <v>0</v>
      </c>
      <c r="BB16" s="428"/>
      <c r="BC16" s="428"/>
      <c r="BD16" s="428"/>
      <c r="BE16" s="428"/>
      <c r="BF16" s="428"/>
      <c r="BG16" s="428"/>
      <c r="BH16" s="428"/>
      <c r="BI16" s="427">
        <f t="shared" ref="BI16:BI45" si="1">AS16</f>
        <v>0</v>
      </c>
      <c r="BJ16" s="428"/>
      <c r="BK16" s="428"/>
      <c r="BL16" s="428"/>
      <c r="BM16" s="428"/>
      <c r="BN16" s="428"/>
      <c r="BO16" s="428"/>
      <c r="BP16" s="429"/>
    </row>
    <row r="17" spans="2:69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32">
        <f>'Cronograma Global'!AH17</f>
        <v>519.93561599999987</v>
      </c>
      <c r="AL17" s="433"/>
      <c r="AM17" s="433"/>
      <c r="AN17" s="433"/>
      <c r="AO17" s="433"/>
      <c r="AP17" s="433"/>
      <c r="AQ17" s="433"/>
      <c r="AR17" s="434"/>
      <c r="AS17" s="423">
        <v>100</v>
      </c>
      <c r="AT17" s="502"/>
      <c r="AU17" s="502"/>
      <c r="AV17" s="502"/>
      <c r="AW17" s="502"/>
      <c r="AX17" s="502"/>
      <c r="AY17" s="502"/>
      <c r="AZ17" s="502"/>
      <c r="BA17" s="427">
        <f t="shared" si="0"/>
        <v>519.93561599999987</v>
      </c>
      <c r="BB17" s="428"/>
      <c r="BC17" s="428"/>
      <c r="BD17" s="428"/>
      <c r="BE17" s="428"/>
      <c r="BF17" s="428"/>
      <c r="BG17" s="428"/>
      <c r="BH17" s="428"/>
      <c r="BI17" s="427">
        <f t="shared" si="1"/>
        <v>100</v>
      </c>
      <c r="BJ17" s="428"/>
      <c r="BK17" s="428"/>
      <c r="BL17" s="428"/>
      <c r="BM17" s="428"/>
      <c r="BN17" s="428"/>
      <c r="BO17" s="428"/>
      <c r="BP17" s="429"/>
    </row>
    <row r="18" spans="2:69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32">
        <f>'Cronograma Global'!AH18</f>
        <v>3149.382192</v>
      </c>
      <c r="AL18" s="433"/>
      <c r="AM18" s="433"/>
      <c r="AN18" s="433"/>
      <c r="AO18" s="433"/>
      <c r="AP18" s="433"/>
      <c r="AQ18" s="433"/>
      <c r="AR18" s="434"/>
      <c r="AS18" s="423">
        <v>100</v>
      </c>
      <c r="AT18" s="423"/>
      <c r="AU18" s="423"/>
      <c r="AV18" s="423"/>
      <c r="AW18" s="423"/>
      <c r="AX18" s="423"/>
      <c r="AY18" s="423"/>
      <c r="AZ18" s="423"/>
      <c r="BA18" s="427">
        <f t="shared" si="0"/>
        <v>3149.382192</v>
      </c>
      <c r="BB18" s="428"/>
      <c r="BC18" s="428"/>
      <c r="BD18" s="428"/>
      <c r="BE18" s="428"/>
      <c r="BF18" s="428"/>
      <c r="BG18" s="428"/>
      <c r="BH18" s="428"/>
      <c r="BI18" s="427">
        <f t="shared" si="1"/>
        <v>100</v>
      </c>
      <c r="BJ18" s="428"/>
      <c r="BK18" s="428"/>
      <c r="BL18" s="428"/>
      <c r="BM18" s="428"/>
      <c r="BN18" s="428"/>
      <c r="BO18" s="428"/>
      <c r="BP18" s="429"/>
    </row>
    <row r="19" spans="2:69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32">
        <f>'Cronograma Global'!AH19</f>
        <v>740.27054200000009</v>
      </c>
      <c r="AL19" s="433"/>
      <c r="AM19" s="433"/>
      <c r="AN19" s="433"/>
      <c r="AO19" s="433"/>
      <c r="AP19" s="433"/>
      <c r="AQ19" s="433"/>
      <c r="AR19" s="434"/>
      <c r="AS19" s="423"/>
      <c r="AT19" s="502"/>
      <c r="AU19" s="502"/>
      <c r="AV19" s="502"/>
      <c r="AW19" s="502"/>
      <c r="AX19" s="502"/>
      <c r="AY19" s="502"/>
      <c r="AZ19" s="502"/>
      <c r="BA19" s="427">
        <f t="shared" si="0"/>
        <v>740.27054200000009</v>
      </c>
      <c r="BB19" s="428"/>
      <c r="BC19" s="428"/>
      <c r="BD19" s="428"/>
      <c r="BE19" s="428"/>
      <c r="BF19" s="428"/>
      <c r="BG19" s="428"/>
      <c r="BH19" s="428"/>
      <c r="BI19" s="427">
        <f t="shared" si="1"/>
        <v>0</v>
      </c>
      <c r="BJ19" s="428"/>
      <c r="BK19" s="428"/>
      <c r="BL19" s="428"/>
      <c r="BM19" s="428"/>
      <c r="BN19" s="428"/>
      <c r="BO19" s="428"/>
      <c r="BP19" s="429"/>
    </row>
    <row r="20" spans="2:69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32">
        <f>'Cronograma Global'!AH20</f>
        <v>0</v>
      </c>
      <c r="AL20" s="433"/>
      <c r="AM20" s="433"/>
      <c r="AN20" s="433"/>
      <c r="AO20" s="433"/>
      <c r="AP20" s="433"/>
      <c r="AQ20" s="433"/>
      <c r="AR20" s="434"/>
      <c r="AS20" s="423">
        <v>100</v>
      </c>
      <c r="AT20" s="502"/>
      <c r="AU20" s="502"/>
      <c r="AV20" s="502"/>
      <c r="AW20" s="502"/>
      <c r="AX20" s="502"/>
      <c r="AY20" s="502"/>
      <c r="AZ20" s="502"/>
      <c r="BA20" s="427">
        <f t="shared" si="0"/>
        <v>0</v>
      </c>
      <c r="BB20" s="428"/>
      <c r="BC20" s="428"/>
      <c r="BD20" s="428"/>
      <c r="BE20" s="428"/>
      <c r="BF20" s="428"/>
      <c r="BG20" s="428"/>
      <c r="BH20" s="428"/>
      <c r="BI20" s="427">
        <f t="shared" si="1"/>
        <v>100</v>
      </c>
      <c r="BJ20" s="428"/>
      <c r="BK20" s="428"/>
      <c r="BL20" s="428"/>
      <c r="BM20" s="428"/>
      <c r="BN20" s="428"/>
      <c r="BO20" s="428"/>
      <c r="BP20" s="429"/>
    </row>
    <row r="21" spans="2:69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32">
        <f>'Cronograma Global'!AH21</f>
        <v>0</v>
      </c>
      <c r="AL21" s="433"/>
      <c r="AM21" s="433"/>
      <c r="AN21" s="433"/>
      <c r="AO21" s="433"/>
      <c r="AP21" s="433"/>
      <c r="AQ21" s="433"/>
      <c r="AR21" s="434"/>
      <c r="AS21" s="423">
        <v>100</v>
      </c>
      <c r="AT21" s="423"/>
      <c r="AU21" s="423"/>
      <c r="AV21" s="423"/>
      <c r="AW21" s="423"/>
      <c r="AX21" s="423"/>
      <c r="AY21" s="423"/>
      <c r="AZ21" s="423"/>
      <c r="BA21" s="427">
        <f t="shared" si="0"/>
        <v>0</v>
      </c>
      <c r="BB21" s="428"/>
      <c r="BC21" s="428"/>
      <c r="BD21" s="428"/>
      <c r="BE21" s="428"/>
      <c r="BF21" s="428"/>
      <c r="BG21" s="428"/>
      <c r="BH21" s="428"/>
      <c r="BI21" s="427">
        <f t="shared" si="1"/>
        <v>100</v>
      </c>
      <c r="BJ21" s="428"/>
      <c r="BK21" s="428"/>
      <c r="BL21" s="428"/>
      <c r="BM21" s="428"/>
      <c r="BN21" s="428"/>
      <c r="BO21" s="428"/>
      <c r="BP21" s="429"/>
    </row>
    <row r="22" spans="2:69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32">
        <f>'Cronograma Global'!AH23</f>
        <v>0</v>
      </c>
      <c r="AL22" s="433"/>
      <c r="AM22" s="433"/>
      <c r="AN22" s="433"/>
      <c r="AO22" s="433"/>
      <c r="AP22" s="433"/>
      <c r="AQ22" s="433"/>
      <c r="AR22" s="434"/>
      <c r="AS22" s="423">
        <v>100</v>
      </c>
      <c r="AT22" s="502"/>
      <c r="AU22" s="502"/>
      <c r="AV22" s="502"/>
      <c r="AW22" s="502"/>
      <c r="AX22" s="502"/>
      <c r="AY22" s="502"/>
      <c r="AZ22" s="502"/>
      <c r="BA22" s="427">
        <f t="shared" si="0"/>
        <v>0</v>
      </c>
      <c r="BB22" s="428"/>
      <c r="BC22" s="428"/>
      <c r="BD22" s="428"/>
      <c r="BE22" s="428"/>
      <c r="BF22" s="428"/>
      <c r="BG22" s="428"/>
      <c r="BH22" s="428"/>
      <c r="BI22" s="427">
        <f t="shared" si="1"/>
        <v>100</v>
      </c>
      <c r="BJ22" s="428"/>
      <c r="BK22" s="428"/>
      <c r="BL22" s="428"/>
      <c r="BM22" s="428"/>
      <c r="BN22" s="428"/>
      <c r="BO22" s="428"/>
      <c r="BP22" s="429"/>
    </row>
    <row r="23" spans="2:69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32">
        <f>'Cronograma Global'!AH25</f>
        <v>0</v>
      </c>
      <c r="AL23" s="433"/>
      <c r="AM23" s="433"/>
      <c r="AN23" s="433"/>
      <c r="AO23" s="433"/>
      <c r="AP23" s="433"/>
      <c r="AQ23" s="433"/>
      <c r="AR23" s="434"/>
      <c r="AS23" s="423"/>
      <c r="AT23" s="502"/>
      <c r="AU23" s="502"/>
      <c r="AV23" s="502"/>
      <c r="AW23" s="502"/>
      <c r="AX23" s="502"/>
      <c r="AY23" s="502"/>
      <c r="AZ23" s="502"/>
      <c r="BA23" s="427">
        <f t="shared" si="0"/>
        <v>0</v>
      </c>
      <c r="BB23" s="428"/>
      <c r="BC23" s="428"/>
      <c r="BD23" s="428"/>
      <c r="BE23" s="428"/>
      <c r="BF23" s="428"/>
      <c r="BG23" s="428"/>
      <c r="BH23" s="428"/>
      <c r="BI23" s="427">
        <f t="shared" si="1"/>
        <v>0</v>
      </c>
      <c r="BJ23" s="428"/>
      <c r="BK23" s="428"/>
      <c r="BL23" s="428"/>
      <c r="BM23" s="428"/>
      <c r="BN23" s="428"/>
      <c r="BO23" s="428"/>
      <c r="BP23" s="429"/>
      <c r="BQ23" s="88"/>
    </row>
    <row r="24" spans="2:69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32">
        <f>'Cronograma Global'!AH26</f>
        <v>0</v>
      </c>
      <c r="AL24" s="433"/>
      <c r="AM24" s="433"/>
      <c r="AN24" s="433"/>
      <c r="AO24" s="433"/>
      <c r="AP24" s="433"/>
      <c r="AQ24" s="433"/>
      <c r="AR24" s="434"/>
      <c r="AS24" s="423">
        <v>84.034000000000006</v>
      </c>
      <c r="AT24" s="423"/>
      <c r="AU24" s="423"/>
      <c r="AV24" s="423"/>
      <c r="AW24" s="423"/>
      <c r="AX24" s="423"/>
      <c r="AY24" s="423"/>
      <c r="AZ24" s="423"/>
      <c r="BA24" s="427">
        <f t="shared" si="0"/>
        <v>0</v>
      </c>
      <c r="BB24" s="428"/>
      <c r="BC24" s="428"/>
      <c r="BD24" s="428"/>
      <c r="BE24" s="428"/>
      <c r="BF24" s="428"/>
      <c r="BG24" s="428"/>
      <c r="BH24" s="428"/>
      <c r="BI24" s="427">
        <f t="shared" si="1"/>
        <v>84.034000000000006</v>
      </c>
      <c r="BJ24" s="428"/>
      <c r="BK24" s="428"/>
      <c r="BL24" s="428"/>
      <c r="BM24" s="428"/>
      <c r="BN24" s="428"/>
      <c r="BO24" s="428"/>
      <c r="BP24" s="429"/>
      <c r="BQ24" s="88"/>
    </row>
    <row r="25" spans="2:69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32">
        <f>'Cronograma Global'!AH27</f>
        <v>0</v>
      </c>
      <c r="AL25" s="433"/>
      <c r="AM25" s="433"/>
      <c r="AN25" s="433"/>
      <c r="AO25" s="433"/>
      <c r="AP25" s="433"/>
      <c r="AQ25" s="433"/>
      <c r="AR25" s="434"/>
      <c r="AS25" s="423">
        <f>AS24</f>
        <v>84.034000000000006</v>
      </c>
      <c r="AT25" s="502"/>
      <c r="AU25" s="502"/>
      <c r="AV25" s="502"/>
      <c r="AW25" s="502"/>
      <c r="AX25" s="502"/>
      <c r="AY25" s="502"/>
      <c r="AZ25" s="502"/>
      <c r="BA25" s="427">
        <f t="shared" si="0"/>
        <v>0</v>
      </c>
      <c r="BB25" s="428"/>
      <c r="BC25" s="428"/>
      <c r="BD25" s="428"/>
      <c r="BE25" s="428"/>
      <c r="BF25" s="428"/>
      <c r="BG25" s="428"/>
      <c r="BH25" s="428"/>
      <c r="BI25" s="427">
        <f t="shared" si="1"/>
        <v>84.034000000000006</v>
      </c>
      <c r="BJ25" s="428"/>
      <c r="BK25" s="428"/>
      <c r="BL25" s="428"/>
      <c r="BM25" s="428"/>
      <c r="BN25" s="428"/>
      <c r="BO25" s="428"/>
      <c r="BP25" s="429"/>
      <c r="BQ25" s="88"/>
    </row>
    <row r="26" spans="2:69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32">
        <f>'Cronograma Global'!AH28</f>
        <v>0</v>
      </c>
      <c r="AL26" s="433"/>
      <c r="AM26" s="433"/>
      <c r="AN26" s="433"/>
      <c r="AO26" s="433"/>
      <c r="AP26" s="433"/>
      <c r="AQ26" s="433"/>
      <c r="AR26" s="434"/>
      <c r="AS26" s="423"/>
      <c r="AT26" s="502"/>
      <c r="AU26" s="502"/>
      <c r="AV26" s="502"/>
      <c r="AW26" s="502"/>
      <c r="AX26" s="502"/>
      <c r="AY26" s="502"/>
      <c r="AZ26" s="502"/>
      <c r="BA26" s="427">
        <f t="shared" si="0"/>
        <v>0</v>
      </c>
      <c r="BB26" s="428"/>
      <c r="BC26" s="428"/>
      <c r="BD26" s="428"/>
      <c r="BE26" s="428"/>
      <c r="BF26" s="428"/>
      <c r="BG26" s="428"/>
      <c r="BH26" s="428"/>
      <c r="BI26" s="427">
        <f t="shared" si="1"/>
        <v>0</v>
      </c>
      <c r="BJ26" s="428"/>
      <c r="BK26" s="428"/>
      <c r="BL26" s="428"/>
      <c r="BM26" s="428"/>
      <c r="BN26" s="428"/>
      <c r="BO26" s="428"/>
      <c r="BP26" s="429"/>
    </row>
    <row r="27" spans="2:69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32">
        <f>'Cronograma Global'!AH29</f>
        <v>0</v>
      </c>
      <c r="AL27" s="433"/>
      <c r="AM27" s="433"/>
      <c r="AN27" s="433"/>
      <c r="AO27" s="433"/>
      <c r="AP27" s="433"/>
      <c r="AQ27" s="433"/>
      <c r="AR27" s="434"/>
      <c r="AS27" s="423"/>
      <c r="AT27" s="423"/>
      <c r="AU27" s="423"/>
      <c r="AV27" s="423"/>
      <c r="AW27" s="423"/>
      <c r="AX27" s="423"/>
      <c r="AY27" s="423"/>
      <c r="AZ27" s="423"/>
      <c r="BA27" s="427">
        <f t="shared" si="0"/>
        <v>0</v>
      </c>
      <c r="BB27" s="428"/>
      <c r="BC27" s="428"/>
      <c r="BD27" s="428"/>
      <c r="BE27" s="428"/>
      <c r="BF27" s="428"/>
      <c r="BG27" s="428"/>
      <c r="BH27" s="428"/>
      <c r="BI27" s="427">
        <f t="shared" si="1"/>
        <v>0</v>
      </c>
      <c r="BJ27" s="428"/>
      <c r="BK27" s="428"/>
      <c r="BL27" s="428"/>
      <c r="BM27" s="428"/>
      <c r="BN27" s="428"/>
      <c r="BO27" s="428"/>
      <c r="BP27" s="429"/>
    </row>
    <row r="28" spans="2:69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32">
        <f>'Cronograma Global'!AH30</f>
        <v>0</v>
      </c>
      <c r="AL28" s="433"/>
      <c r="AM28" s="433"/>
      <c r="AN28" s="433"/>
      <c r="AO28" s="433"/>
      <c r="AP28" s="433"/>
      <c r="AQ28" s="433"/>
      <c r="AR28" s="434"/>
      <c r="AS28" s="423"/>
      <c r="AT28" s="423"/>
      <c r="AU28" s="423"/>
      <c r="AV28" s="423"/>
      <c r="AW28" s="423"/>
      <c r="AX28" s="423"/>
      <c r="AY28" s="423"/>
      <c r="AZ28" s="423"/>
      <c r="BA28" s="427">
        <f t="shared" si="0"/>
        <v>0</v>
      </c>
      <c r="BB28" s="428"/>
      <c r="BC28" s="428"/>
      <c r="BD28" s="428"/>
      <c r="BE28" s="428"/>
      <c r="BF28" s="428"/>
      <c r="BG28" s="428"/>
      <c r="BH28" s="428"/>
      <c r="BI28" s="427">
        <f t="shared" si="1"/>
        <v>0</v>
      </c>
      <c r="BJ28" s="428"/>
      <c r="BK28" s="428"/>
      <c r="BL28" s="428"/>
      <c r="BM28" s="428"/>
      <c r="BN28" s="428"/>
      <c r="BO28" s="428"/>
      <c r="BP28" s="429"/>
    </row>
    <row r="29" spans="2:69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32">
        <f>'Cronograma Global'!AH31</f>
        <v>0</v>
      </c>
      <c r="AL29" s="433"/>
      <c r="AM29" s="433"/>
      <c r="AN29" s="433"/>
      <c r="AO29" s="433"/>
      <c r="AP29" s="433"/>
      <c r="AQ29" s="433"/>
      <c r="AR29" s="434"/>
      <c r="AS29" s="423"/>
      <c r="AT29" s="423"/>
      <c r="AU29" s="423"/>
      <c r="AV29" s="423"/>
      <c r="AW29" s="423"/>
      <c r="AX29" s="423"/>
      <c r="AY29" s="423"/>
      <c r="AZ29" s="423"/>
      <c r="BA29" s="427">
        <f t="shared" si="0"/>
        <v>0</v>
      </c>
      <c r="BB29" s="428"/>
      <c r="BC29" s="428"/>
      <c r="BD29" s="428"/>
      <c r="BE29" s="428"/>
      <c r="BF29" s="428"/>
      <c r="BG29" s="428"/>
      <c r="BH29" s="428"/>
      <c r="BI29" s="427">
        <f t="shared" si="1"/>
        <v>0</v>
      </c>
      <c r="BJ29" s="428"/>
      <c r="BK29" s="428"/>
      <c r="BL29" s="428"/>
      <c r="BM29" s="428"/>
      <c r="BN29" s="428"/>
      <c r="BO29" s="428"/>
      <c r="BP29" s="429"/>
    </row>
    <row r="30" spans="2:69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32">
        <f>'Cronograma Global'!AH32</f>
        <v>0</v>
      </c>
      <c r="AL30" s="433"/>
      <c r="AM30" s="433"/>
      <c r="AN30" s="433"/>
      <c r="AO30" s="433"/>
      <c r="AP30" s="433"/>
      <c r="AQ30" s="433"/>
      <c r="AR30" s="434"/>
      <c r="AS30" s="423">
        <f>18.1</f>
        <v>18.100000000000001</v>
      </c>
      <c r="AT30" s="423"/>
      <c r="AU30" s="423"/>
      <c r="AV30" s="423"/>
      <c r="AW30" s="423"/>
      <c r="AX30" s="423"/>
      <c r="AY30" s="423"/>
      <c r="AZ30" s="423"/>
      <c r="BA30" s="427">
        <f t="shared" si="0"/>
        <v>0</v>
      </c>
      <c r="BB30" s="428"/>
      <c r="BC30" s="428"/>
      <c r="BD30" s="428"/>
      <c r="BE30" s="428"/>
      <c r="BF30" s="428"/>
      <c r="BG30" s="428"/>
      <c r="BH30" s="428"/>
      <c r="BI30" s="427">
        <f t="shared" si="1"/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9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32">
        <f>'Cronograma Global'!AH33</f>
        <v>0</v>
      </c>
      <c r="AL31" s="433"/>
      <c r="AM31" s="433"/>
      <c r="AN31" s="433"/>
      <c r="AO31" s="433"/>
      <c r="AP31" s="433"/>
      <c r="AQ31" s="433"/>
      <c r="AR31" s="434"/>
      <c r="AS31" s="423">
        <f>AS30</f>
        <v>18.100000000000001</v>
      </c>
      <c r="AT31" s="423"/>
      <c r="AU31" s="423"/>
      <c r="AV31" s="423"/>
      <c r="AW31" s="423"/>
      <c r="AX31" s="423"/>
      <c r="AY31" s="423"/>
      <c r="AZ31" s="423"/>
      <c r="BA31" s="427">
        <f t="shared" si="0"/>
        <v>0</v>
      </c>
      <c r="BB31" s="428"/>
      <c r="BC31" s="428"/>
      <c r="BD31" s="428"/>
      <c r="BE31" s="428"/>
      <c r="BF31" s="428"/>
      <c r="BG31" s="428"/>
      <c r="BH31" s="428"/>
      <c r="BI31" s="427">
        <f t="shared" si="1"/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9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32" t="e">
        <f>'Cronograma Global'!#REF!</f>
        <v>#REF!</v>
      </c>
      <c r="AL32" s="433"/>
      <c r="AM32" s="433"/>
      <c r="AN32" s="433"/>
      <c r="AO32" s="433"/>
      <c r="AP32" s="433"/>
      <c r="AQ32" s="433"/>
      <c r="AR32" s="434"/>
      <c r="AS32" s="423"/>
      <c r="AT32" s="423"/>
      <c r="AU32" s="423"/>
      <c r="AV32" s="423"/>
      <c r="AW32" s="423"/>
      <c r="AX32" s="423"/>
      <c r="AY32" s="423"/>
      <c r="AZ32" s="423"/>
      <c r="BA32" s="427" t="e">
        <f t="shared" si="0"/>
        <v>#REF!</v>
      </c>
      <c r="BB32" s="428"/>
      <c r="BC32" s="428"/>
      <c r="BD32" s="428"/>
      <c r="BE32" s="428"/>
      <c r="BF32" s="428"/>
      <c r="BG32" s="428"/>
      <c r="BH32" s="428"/>
      <c r="BI32" s="427">
        <f t="shared" si="1"/>
        <v>0</v>
      </c>
      <c r="BJ32" s="428"/>
      <c r="BK32" s="428"/>
      <c r="BL32" s="428"/>
      <c r="BM32" s="428"/>
      <c r="BN32" s="428"/>
      <c r="BO32" s="428"/>
      <c r="BP32" s="429"/>
    </row>
    <row r="33" spans="2:69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32" t="e">
        <f>'Cronograma Global'!#REF!</f>
        <v>#REF!</v>
      </c>
      <c r="AL33" s="433"/>
      <c r="AM33" s="433"/>
      <c r="AN33" s="433"/>
      <c r="AO33" s="433"/>
      <c r="AP33" s="433"/>
      <c r="AQ33" s="433"/>
      <c r="AR33" s="434"/>
      <c r="AS33" s="423"/>
      <c r="AT33" s="423"/>
      <c r="AU33" s="423"/>
      <c r="AV33" s="423"/>
      <c r="AW33" s="423"/>
      <c r="AX33" s="423"/>
      <c r="AY33" s="423"/>
      <c r="AZ33" s="423"/>
      <c r="BA33" s="427" t="e">
        <f t="shared" ref="BA33:BA67" si="2">AK33</f>
        <v>#REF!</v>
      </c>
      <c r="BB33" s="428"/>
      <c r="BC33" s="428"/>
      <c r="BD33" s="428"/>
      <c r="BE33" s="428"/>
      <c r="BF33" s="428"/>
      <c r="BG33" s="428"/>
      <c r="BH33" s="428"/>
      <c r="BI33" s="427">
        <f t="shared" si="1"/>
        <v>0</v>
      </c>
      <c r="BJ33" s="428"/>
      <c r="BK33" s="428"/>
      <c r="BL33" s="428"/>
      <c r="BM33" s="428"/>
      <c r="BN33" s="428"/>
      <c r="BO33" s="428"/>
      <c r="BP33" s="429"/>
    </row>
    <row r="34" spans="2:69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32" t="e">
        <f>'Cronograma Global'!#REF!</f>
        <v>#REF!</v>
      </c>
      <c r="AL34" s="433"/>
      <c r="AM34" s="433"/>
      <c r="AN34" s="433"/>
      <c r="AO34" s="433"/>
      <c r="AP34" s="433"/>
      <c r="AQ34" s="433"/>
      <c r="AR34" s="434"/>
      <c r="AS34" s="423"/>
      <c r="AT34" s="423"/>
      <c r="AU34" s="423"/>
      <c r="AV34" s="423"/>
      <c r="AW34" s="423"/>
      <c r="AX34" s="423"/>
      <c r="AY34" s="423"/>
      <c r="AZ34" s="423"/>
      <c r="BA34" s="427" t="e">
        <f t="shared" si="2"/>
        <v>#REF!</v>
      </c>
      <c r="BB34" s="428"/>
      <c r="BC34" s="428"/>
      <c r="BD34" s="428"/>
      <c r="BE34" s="428"/>
      <c r="BF34" s="428"/>
      <c r="BG34" s="428"/>
      <c r="BH34" s="428"/>
      <c r="BI34" s="427">
        <f t="shared" si="1"/>
        <v>0</v>
      </c>
      <c r="BJ34" s="428"/>
      <c r="BK34" s="428"/>
      <c r="BL34" s="428"/>
      <c r="BM34" s="428"/>
      <c r="BN34" s="428"/>
      <c r="BO34" s="428"/>
      <c r="BP34" s="429"/>
    </row>
    <row r="35" spans="2:69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32" t="e">
        <f>'Cronograma Global'!#REF!</f>
        <v>#REF!</v>
      </c>
      <c r="AL35" s="433"/>
      <c r="AM35" s="433"/>
      <c r="AN35" s="433"/>
      <c r="AO35" s="433"/>
      <c r="AP35" s="433"/>
      <c r="AQ35" s="433"/>
      <c r="AR35" s="434"/>
      <c r="AS35" s="423"/>
      <c r="AT35" s="423"/>
      <c r="AU35" s="423"/>
      <c r="AV35" s="423"/>
      <c r="AW35" s="423"/>
      <c r="AX35" s="423"/>
      <c r="AY35" s="423"/>
      <c r="AZ35" s="423"/>
      <c r="BA35" s="427" t="e">
        <f t="shared" si="2"/>
        <v>#REF!</v>
      </c>
      <c r="BB35" s="428"/>
      <c r="BC35" s="428"/>
      <c r="BD35" s="428"/>
      <c r="BE35" s="428"/>
      <c r="BF35" s="428"/>
      <c r="BG35" s="428"/>
      <c r="BH35" s="428"/>
      <c r="BI35" s="427">
        <f t="shared" si="1"/>
        <v>0</v>
      </c>
      <c r="BJ35" s="428"/>
      <c r="BK35" s="428"/>
      <c r="BL35" s="428"/>
      <c r="BM35" s="428"/>
      <c r="BN35" s="428"/>
      <c r="BO35" s="428"/>
      <c r="BP35" s="429"/>
    </row>
    <row r="36" spans="2:69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32" t="e">
        <f>'Cronograma Global'!#REF!</f>
        <v>#REF!</v>
      </c>
      <c r="AL36" s="433"/>
      <c r="AM36" s="433"/>
      <c r="AN36" s="433"/>
      <c r="AO36" s="433"/>
      <c r="AP36" s="433"/>
      <c r="AQ36" s="433"/>
      <c r="AR36" s="434"/>
      <c r="AS36" s="423"/>
      <c r="AT36" s="423"/>
      <c r="AU36" s="423"/>
      <c r="AV36" s="423"/>
      <c r="AW36" s="423"/>
      <c r="AX36" s="423"/>
      <c r="AY36" s="423"/>
      <c r="AZ36" s="423"/>
      <c r="BA36" s="427" t="e">
        <f t="shared" si="2"/>
        <v>#REF!</v>
      </c>
      <c r="BB36" s="428"/>
      <c r="BC36" s="428"/>
      <c r="BD36" s="428"/>
      <c r="BE36" s="428"/>
      <c r="BF36" s="428"/>
      <c r="BG36" s="428"/>
      <c r="BH36" s="428"/>
      <c r="BI36" s="427">
        <f t="shared" si="1"/>
        <v>0</v>
      </c>
      <c r="BJ36" s="428"/>
      <c r="BK36" s="428"/>
      <c r="BL36" s="428"/>
      <c r="BM36" s="428"/>
      <c r="BN36" s="428"/>
      <c r="BO36" s="428"/>
      <c r="BP36" s="429"/>
    </row>
    <row r="37" spans="2:69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32" t="e">
        <f>'Cronograma Global'!#REF!</f>
        <v>#REF!</v>
      </c>
      <c r="AL37" s="433"/>
      <c r="AM37" s="433"/>
      <c r="AN37" s="433"/>
      <c r="AO37" s="433"/>
      <c r="AP37" s="433"/>
      <c r="AQ37" s="433"/>
      <c r="AR37" s="434"/>
      <c r="AS37" s="423"/>
      <c r="AT37" s="423"/>
      <c r="AU37" s="423"/>
      <c r="AV37" s="423"/>
      <c r="AW37" s="423"/>
      <c r="AX37" s="423"/>
      <c r="AY37" s="423"/>
      <c r="AZ37" s="423"/>
      <c r="BA37" s="427" t="e">
        <f t="shared" si="2"/>
        <v>#REF!</v>
      </c>
      <c r="BB37" s="428"/>
      <c r="BC37" s="428"/>
      <c r="BD37" s="428"/>
      <c r="BE37" s="428"/>
      <c r="BF37" s="428"/>
      <c r="BG37" s="428"/>
      <c r="BH37" s="428"/>
      <c r="BI37" s="427">
        <f t="shared" si="1"/>
        <v>0</v>
      </c>
      <c r="BJ37" s="428"/>
      <c r="BK37" s="428"/>
      <c r="BL37" s="428"/>
      <c r="BM37" s="428"/>
      <c r="BN37" s="428"/>
      <c r="BO37" s="428"/>
      <c r="BP37" s="429"/>
    </row>
    <row r="38" spans="2:69" s="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438" t="e">
        <f>'Cronograma Global'!#REF!</f>
        <v>#REF!</v>
      </c>
      <c r="AD38" s="439"/>
      <c r="AE38" s="440" t="e">
        <f>'Cronograma Global'!#REF!</f>
        <v>#REF!</v>
      </c>
      <c r="AF38" s="440"/>
      <c r="AG38" s="440"/>
      <c r="AH38" s="440"/>
      <c r="AI38" s="440"/>
      <c r="AJ38" s="440"/>
      <c r="AK38" s="432" t="e">
        <f>'Cronograma Global'!#REF!</f>
        <v>#REF!</v>
      </c>
      <c r="AL38" s="433"/>
      <c r="AM38" s="433"/>
      <c r="AN38" s="433"/>
      <c r="AO38" s="433"/>
      <c r="AP38" s="433"/>
      <c r="AQ38" s="433"/>
      <c r="AR38" s="434"/>
      <c r="AS38" s="423"/>
      <c r="AT38" s="423"/>
      <c r="AU38" s="423"/>
      <c r="AV38" s="423"/>
      <c r="AW38" s="423"/>
      <c r="AX38" s="423"/>
      <c r="AY38" s="423"/>
      <c r="AZ38" s="423"/>
      <c r="BA38" s="427" t="e">
        <f t="shared" si="2"/>
        <v>#REF!</v>
      </c>
      <c r="BB38" s="428"/>
      <c r="BC38" s="428"/>
      <c r="BD38" s="428"/>
      <c r="BE38" s="428"/>
      <c r="BF38" s="428"/>
      <c r="BG38" s="428"/>
      <c r="BH38" s="428"/>
      <c r="BI38" s="427">
        <f t="shared" si="1"/>
        <v>0</v>
      </c>
      <c r="BJ38" s="428"/>
      <c r="BK38" s="428"/>
      <c r="BL38" s="428"/>
      <c r="BM38" s="428"/>
      <c r="BN38" s="428"/>
      <c r="BO38" s="428"/>
      <c r="BP38" s="429"/>
    </row>
    <row r="39" spans="2:69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8" t="e">
        <f>'Cronograma Global'!#REF!</f>
        <v>#REF!</v>
      </c>
      <c r="AD39" s="439"/>
      <c r="AE39" s="440" t="e">
        <f>'Cronograma Global'!#REF!</f>
        <v>#REF!</v>
      </c>
      <c r="AF39" s="440"/>
      <c r="AG39" s="440"/>
      <c r="AH39" s="440"/>
      <c r="AI39" s="440"/>
      <c r="AJ39" s="440"/>
      <c r="AK39" s="432" t="e">
        <f>'Cronograma Global'!#REF!</f>
        <v>#REF!</v>
      </c>
      <c r="AL39" s="433"/>
      <c r="AM39" s="433"/>
      <c r="AN39" s="433"/>
      <c r="AO39" s="433"/>
      <c r="AP39" s="433"/>
      <c r="AQ39" s="433"/>
      <c r="AR39" s="434"/>
      <c r="AS39" s="423"/>
      <c r="AT39" s="423"/>
      <c r="AU39" s="423"/>
      <c r="AV39" s="423"/>
      <c r="AW39" s="423"/>
      <c r="AX39" s="423"/>
      <c r="AY39" s="423"/>
      <c r="AZ39" s="423"/>
      <c r="BA39" s="427" t="e">
        <f t="shared" si="2"/>
        <v>#REF!</v>
      </c>
      <c r="BB39" s="428"/>
      <c r="BC39" s="428"/>
      <c r="BD39" s="428"/>
      <c r="BE39" s="428"/>
      <c r="BF39" s="428"/>
      <c r="BG39" s="428"/>
      <c r="BH39" s="428"/>
      <c r="BI39" s="427">
        <f t="shared" si="1"/>
        <v>0</v>
      </c>
      <c r="BJ39" s="428"/>
      <c r="BK39" s="428"/>
      <c r="BL39" s="428"/>
      <c r="BM39" s="428"/>
      <c r="BN39" s="428"/>
      <c r="BO39" s="428"/>
      <c r="BP39" s="429"/>
    </row>
    <row r="40" spans="2:69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438" t="e">
        <f>'Cronograma Global'!#REF!</f>
        <v>#REF!</v>
      </c>
      <c r="AD40" s="439"/>
      <c r="AE40" s="440" t="e">
        <f>'Cronograma Global'!#REF!</f>
        <v>#REF!</v>
      </c>
      <c r="AF40" s="440"/>
      <c r="AG40" s="440"/>
      <c r="AH40" s="440"/>
      <c r="AI40" s="440"/>
      <c r="AJ40" s="440"/>
      <c r="AK40" s="432" t="e">
        <f>'Cronograma Global'!#REF!</f>
        <v>#REF!</v>
      </c>
      <c r="AL40" s="433"/>
      <c r="AM40" s="433"/>
      <c r="AN40" s="433"/>
      <c r="AO40" s="433"/>
      <c r="AP40" s="433"/>
      <c r="AQ40" s="433"/>
      <c r="AR40" s="434"/>
      <c r="AS40" s="423"/>
      <c r="AT40" s="423"/>
      <c r="AU40" s="423"/>
      <c r="AV40" s="423"/>
      <c r="AW40" s="423"/>
      <c r="AX40" s="423"/>
      <c r="AY40" s="423"/>
      <c r="AZ40" s="423"/>
      <c r="BA40" s="427" t="e">
        <f t="shared" si="2"/>
        <v>#REF!</v>
      </c>
      <c r="BB40" s="428"/>
      <c r="BC40" s="428"/>
      <c r="BD40" s="428"/>
      <c r="BE40" s="428"/>
      <c r="BF40" s="428"/>
      <c r="BG40" s="428"/>
      <c r="BH40" s="428"/>
      <c r="BI40" s="427">
        <f t="shared" si="1"/>
        <v>0</v>
      </c>
      <c r="BJ40" s="428"/>
      <c r="BK40" s="428"/>
      <c r="BL40" s="428"/>
      <c r="BM40" s="428"/>
      <c r="BN40" s="428"/>
      <c r="BO40" s="428"/>
      <c r="BP40" s="429"/>
      <c r="BQ40" s="88"/>
    </row>
    <row r="41" spans="2:69" s="11" customFormat="1" ht="14.25" customHeight="1" x14ac:dyDescent="0.2">
      <c r="B41" s="435"/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8" t="e">
        <f>'Cronograma Global'!#REF!</f>
        <v>#REF!</v>
      </c>
      <c r="AD41" s="439"/>
      <c r="AE41" s="409" t="e">
        <f>'Cronograma Global'!#REF!</f>
        <v>#REF!</v>
      </c>
      <c r="AF41" s="412"/>
      <c r="AG41" s="412"/>
      <c r="AH41" s="412"/>
      <c r="AI41" s="412"/>
      <c r="AJ41" s="413"/>
      <c r="AK41" s="432"/>
      <c r="AL41" s="433"/>
      <c r="AM41" s="433"/>
      <c r="AN41" s="433"/>
      <c r="AO41" s="433"/>
      <c r="AP41" s="433"/>
      <c r="AQ41" s="433"/>
      <c r="AR41" s="434"/>
      <c r="AS41" s="423"/>
      <c r="AT41" s="423"/>
      <c r="AU41" s="423"/>
      <c r="AV41" s="423"/>
      <c r="AW41" s="423"/>
      <c r="AX41" s="423"/>
      <c r="AY41" s="423"/>
      <c r="AZ41" s="423"/>
      <c r="BA41" s="427">
        <f t="shared" si="2"/>
        <v>0</v>
      </c>
      <c r="BB41" s="428"/>
      <c r="BC41" s="428"/>
      <c r="BD41" s="428"/>
      <c r="BE41" s="428"/>
      <c r="BF41" s="428"/>
      <c r="BG41" s="428"/>
      <c r="BH41" s="428"/>
      <c r="BI41" s="427">
        <f t="shared" si="1"/>
        <v>0</v>
      </c>
      <c r="BJ41" s="428"/>
      <c r="BK41" s="428"/>
      <c r="BL41" s="428"/>
      <c r="BM41" s="428"/>
      <c r="BN41" s="428"/>
      <c r="BO41" s="428"/>
      <c r="BP41" s="429"/>
    </row>
    <row r="42" spans="2:69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8" t="e">
        <f>'Cronograma Global'!#REF!</f>
        <v>#REF!</v>
      </c>
      <c r="AD42" s="439"/>
      <c r="AE42" s="409" t="e">
        <f>'Cronograma Global'!#REF!</f>
        <v>#REF!</v>
      </c>
      <c r="AF42" s="412"/>
      <c r="AG42" s="412"/>
      <c r="AH42" s="412"/>
      <c r="AI42" s="412"/>
      <c r="AJ42" s="413"/>
      <c r="AK42" s="432"/>
      <c r="AL42" s="433"/>
      <c r="AM42" s="433"/>
      <c r="AN42" s="433"/>
      <c r="AO42" s="433"/>
      <c r="AP42" s="433"/>
      <c r="AQ42" s="433"/>
      <c r="AR42" s="434"/>
      <c r="AS42" s="423"/>
      <c r="AT42" s="423"/>
      <c r="AU42" s="423"/>
      <c r="AV42" s="423"/>
      <c r="AW42" s="423"/>
      <c r="AX42" s="423"/>
      <c r="AY42" s="423"/>
      <c r="AZ42" s="423"/>
      <c r="BA42" s="427">
        <f t="shared" si="2"/>
        <v>0</v>
      </c>
      <c r="BB42" s="428"/>
      <c r="BC42" s="428"/>
      <c r="BD42" s="428"/>
      <c r="BE42" s="428"/>
      <c r="BF42" s="428"/>
      <c r="BG42" s="428"/>
      <c r="BH42" s="428"/>
      <c r="BI42" s="427">
        <f t="shared" si="1"/>
        <v>0</v>
      </c>
      <c r="BJ42" s="428"/>
      <c r="BK42" s="428"/>
      <c r="BL42" s="428"/>
      <c r="BM42" s="428"/>
      <c r="BN42" s="428"/>
      <c r="BO42" s="428"/>
      <c r="BP42" s="429"/>
    </row>
    <row r="43" spans="2:69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438" t="e">
        <f>'Cronograma Global'!#REF!</f>
        <v>#REF!</v>
      </c>
      <c r="AD43" s="439"/>
      <c r="AE43" s="409" t="e">
        <f>'Cronograma Global'!#REF!</f>
        <v>#REF!</v>
      </c>
      <c r="AF43" s="412"/>
      <c r="AG43" s="412"/>
      <c r="AH43" s="412"/>
      <c r="AI43" s="412"/>
      <c r="AJ43" s="413"/>
      <c r="AK43" s="432" t="e">
        <f>'Cronograma Global'!#REF!</f>
        <v>#REF!</v>
      </c>
      <c r="AL43" s="433"/>
      <c r="AM43" s="433"/>
      <c r="AN43" s="433"/>
      <c r="AO43" s="433"/>
      <c r="AP43" s="433"/>
      <c r="AQ43" s="433"/>
      <c r="AR43" s="434"/>
      <c r="AS43" s="423"/>
      <c r="AT43" s="423"/>
      <c r="AU43" s="423"/>
      <c r="AV43" s="423"/>
      <c r="AW43" s="423"/>
      <c r="AX43" s="423"/>
      <c r="AY43" s="423"/>
      <c r="AZ43" s="423"/>
      <c r="BA43" s="427" t="e">
        <f t="shared" si="2"/>
        <v>#REF!</v>
      </c>
      <c r="BB43" s="428"/>
      <c r="BC43" s="428"/>
      <c r="BD43" s="428"/>
      <c r="BE43" s="428"/>
      <c r="BF43" s="428"/>
      <c r="BG43" s="428"/>
      <c r="BH43" s="428"/>
      <c r="BI43" s="427">
        <f t="shared" si="1"/>
        <v>0</v>
      </c>
      <c r="BJ43" s="428"/>
      <c r="BK43" s="428"/>
      <c r="BL43" s="428"/>
      <c r="BM43" s="428"/>
      <c r="BN43" s="428"/>
      <c r="BO43" s="428"/>
      <c r="BP43" s="429"/>
    </row>
    <row r="44" spans="2:69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438" t="e">
        <f>'Cronograma Global'!#REF!</f>
        <v>#REF!</v>
      </c>
      <c r="AD44" s="439"/>
      <c r="AE44" s="409" t="e">
        <f>'Cronograma Global'!#REF!</f>
        <v>#REF!</v>
      </c>
      <c r="AF44" s="412"/>
      <c r="AG44" s="412"/>
      <c r="AH44" s="412"/>
      <c r="AI44" s="412"/>
      <c r="AJ44" s="413"/>
      <c r="AK44" s="432" t="e">
        <f>'Cronograma Global'!#REF!</f>
        <v>#REF!</v>
      </c>
      <c r="AL44" s="433"/>
      <c r="AM44" s="433"/>
      <c r="AN44" s="433"/>
      <c r="AO44" s="433"/>
      <c r="AP44" s="433"/>
      <c r="AQ44" s="433"/>
      <c r="AR44" s="434"/>
      <c r="AS44" s="423">
        <v>100</v>
      </c>
      <c r="AT44" s="423"/>
      <c r="AU44" s="423"/>
      <c r="AV44" s="423"/>
      <c r="AW44" s="423"/>
      <c r="AX44" s="423"/>
      <c r="AY44" s="423"/>
      <c r="AZ44" s="423"/>
      <c r="BA44" s="427" t="e">
        <f t="shared" si="2"/>
        <v>#REF!</v>
      </c>
      <c r="BB44" s="428"/>
      <c r="BC44" s="428"/>
      <c r="BD44" s="428"/>
      <c r="BE44" s="428"/>
      <c r="BF44" s="428"/>
      <c r="BG44" s="428"/>
      <c r="BH44" s="428"/>
      <c r="BI44" s="427">
        <f t="shared" si="1"/>
        <v>100</v>
      </c>
      <c r="BJ44" s="428"/>
      <c r="BK44" s="428"/>
      <c r="BL44" s="428"/>
      <c r="BM44" s="428"/>
      <c r="BN44" s="428"/>
      <c r="BO44" s="428"/>
      <c r="BP44" s="429"/>
    </row>
    <row r="45" spans="2:69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438" t="e">
        <f>'Cronograma Global'!#REF!</f>
        <v>#REF!</v>
      </c>
      <c r="AD45" s="439"/>
      <c r="AE45" s="409" t="e">
        <f>'Cronograma Global'!#REF!</f>
        <v>#REF!</v>
      </c>
      <c r="AF45" s="412"/>
      <c r="AG45" s="412"/>
      <c r="AH45" s="412"/>
      <c r="AI45" s="412"/>
      <c r="AJ45" s="413"/>
      <c r="AK45" s="432" t="e">
        <f>'Cronograma Global'!#REF!</f>
        <v>#REF!</v>
      </c>
      <c r="AL45" s="433"/>
      <c r="AM45" s="433"/>
      <c r="AN45" s="433"/>
      <c r="AO45" s="433"/>
      <c r="AP45" s="433"/>
      <c r="AQ45" s="433"/>
      <c r="AR45" s="434"/>
      <c r="AS45" s="423">
        <v>100</v>
      </c>
      <c r="AT45" s="423"/>
      <c r="AU45" s="423"/>
      <c r="AV45" s="423"/>
      <c r="AW45" s="423"/>
      <c r="AX45" s="423"/>
      <c r="AY45" s="423"/>
      <c r="AZ45" s="423"/>
      <c r="BA45" s="427" t="e">
        <f t="shared" si="2"/>
        <v>#REF!</v>
      </c>
      <c r="BB45" s="428"/>
      <c r="BC45" s="428"/>
      <c r="BD45" s="428"/>
      <c r="BE45" s="428"/>
      <c r="BF45" s="428"/>
      <c r="BG45" s="428"/>
      <c r="BH45" s="428"/>
      <c r="BI45" s="427">
        <f t="shared" si="1"/>
        <v>100</v>
      </c>
      <c r="BJ45" s="428"/>
      <c r="BK45" s="428"/>
      <c r="BL45" s="428"/>
      <c r="BM45" s="428"/>
      <c r="BN45" s="428"/>
      <c r="BO45" s="428"/>
      <c r="BP45" s="429"/>
    </row>
    <row r="46" spans="2:69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438" t="e">
        <f>'Cronograma Global'!#REF!</f>
        <v>#REF!</v>
      </c>
      <c r="AD46" s="439"/>
      <c r="AE46" s="409" t="e">
        <f>'Cronograma Global'!#REF!</f>
        <v>#REF!</v>
      </c>
      <c r="AF46" s="412"/>
      <c r="AG46" s="412"/>
      <c r="AH46" s="412"/>
      <c r="AI46" s="412"/>
      <c r="AJ46" s="413"/>
      <c r="AK46" s="432"/>
      <c r="AL46" s="433"/>
      <c r="AM46" s="433"/>
      <c r="AN46" s="433"/>
      <c r="AO46" s="433"/>
      <c r="AP46" s="433"/>
      <c r="AQ46" s="433"/>
      <c r="AR46" s="434"/>
      <c r="AS46" s="423"/>
      <c r="AT46" s="423"/>
      <c r="AU46" s="423"/>
      <c r="AV46" s="423"/>
      <c r="AW46" s="423"/>
      <c r="AX46" s="423"/>
      <c r="AY46" s="423"/>
      <c r="AZ46" s="423"/>
      <c r="BA46" s="427">
        <f t="shared" si="2"/>
        <v>0</v>
      </c>
      <c r="BB46" s="428"/>
      <c r="BC46" s="428"/>
      <c r="BD46" s="428"/>
      <c r="BE46" s="428"/>
      <c r="BF46" s="428"/>
      <c r="BG46" s="428"/>
      <c r="BH46" s="428"/>
      <c r="BI46" s="427">
        <f t="shared" ref="BI46:BI67" si="3">AS46</f>
        <v>0</v>
      </c>
      <c r="BJ46" s="428"/>
      <c r="BK46" s="428"/>
      <c r="BL46" s="428"/>
      <c r="BM46" s="428"/>
      <c r="BN46" s="428"/>
      <c r="BO46" s="428"/>
      <c r="BP46" s="429"/>
    </row>
    <row r="47" spans="2:69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438" t="e">
        <f>'Cronograma Global'!#REF!</f>
        <v>#REF!</v>
      </c>
      <c r="AD47" s="439"/>
      <c r="AE47" s="409" t="e">
        <f>'Cronograma Global'!#REF!</f>
        <v>#REF!</v>
      </c>
      <c r="AF47" s="412"/>
      <c r="AG47" s="412"/>
      <c r="AH47" s="412"/>
      <c r="AI47" s="412"/>
      <c r="AJ47" s="413"/>
      <c r="AK47" s="432">
        <v>100</v>
      </c>
      <c r="AL47" s="433"/>
      <c r="AM47" s="433"/>
      <c r="AN47" s="433"/>
      <c r="AO47" s="433"/>
      <c r="AP47" s="433"/>
      <c r="AQ47" s="433"/>
      <c r="AR47" s="434"/>
      <c r="AS47" s="423">
        <v>100</v>
      </c>
      <c r="AT47" s="423"/>
      <c r="AU47" s="423"/>
      <c r="AV47" s="423"/>
      <c r="AW47" s="423"/>
      <c r="AX47" s="423"/>
      <c r="AY47" s="423"/>
      <c r="AZ47" s="423"/>
      <c r="BA47" s="427">
        <f t="shared" si="2"/>
        <v>100</v>
      </c>
      <c r="BB47" s="428"/>
      <c r="BC47" s="428"/>
      <c r="BD47" s="428"/>
      <c r="BE47" s="428"/>
      <c r="BF47" s="428"/>
      <c r="BG47" s="428"/>
      <c r="BH47" s="428"/>
      <c r="BI47" s="427">
        <f t="shared" si="3"/>
        <v>100</v>
      </c>
      <c r="BJ47" s="428"/>
      <c r="BK47" s="428"/>
      <c r="BL47" s="428"/>
      <c r="BM47" s="428"/>
      <c r="BN47" s="428"/>
      <c r="BO47" s="428"/>
      <c r="BP47" s="429"/>
    </row>
    <row r="48" spans="2:69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438" t="e">
        <f>'Cronograma Global'!#REF!</f>
        <v>#REF!</v>
      </c>
      <c r="AD48" s="439"/>
      <c r="AE48" s="409" t="e">
        <f>'Cronograma Global'!#REF!</f>
        <v>#REF!</v>
      </c>
      <c r="AF48" s="412"/>
      <c r="AG48" s="412"/>
      <c r="AH48" s="412"/>
      <c r="AI48" s="412"/>
      <c r="AJ48" s="413"/>
      <c r="AK48" s="432">
        <v>100</v>
      </c>
      <c r="AL48" s="433"/>
      <c r="AM48" s="433"/>
      <c r="AN48" s="433"/>
      <c r="AO48" s="433"/>
      <c r="AP48" s="433"/>
      <c r="AQ48" s="433"/>
      <c r="AR48" s="434"/>
      <c r="AS48" s="423">
        <v>100</v>
      </c>
      <c r="AT48" s="423"/>
      <c r="AU48" s="423"/>
      <c r="AV48" s="423"/>
      <c r="AW48" s="423"/>
      <c r="AX48" s="423"/>
      <c r="AY48" s="423"/>
      <c r="AZ48" s="423"/>
      <c r="BA48" s="427">
        <f t="shared" si="2"/>
        <v>100</v>
      </c>
      <c r="BB48" s="428"/>
      <c r="BC48" s="428"/>
      <c r="BD48" s="428"/>
      <c r="BE48" s="428"/>
      <c r="BF48" s="428"/>
      <c r="BG48" s="428"/>
      <c r="BH48" s="428"/>
      <c r="BI48" s="427">
        <f t="shared" si="3"/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438" t="e">
        <f>'Cronograma Global'!#REF!</f>
        <v>#REF!</v>
      </c>
      <c r="AD49" s="439"/>
      <c r="AE49" s="409" t="e">
        <f>'Cronograma Global'!#REF!</f>
        <v>#REF!</v>
      </c>
      <c r="AF49" s="412"/>
      <c r="AG49" s="412"/>
      <c r="AH49" s="412"/>
      <c r="AI49" s="412"/>
      <c r="AJ49" s="413"/>
      <c r="AK49" s="432">
        <v>100</v>
      </c>
      <c r="AL49" s="433"/>
      <c r="AM49" s="433"/>
      <c r="AN49" s="433"/>
      <c r="AO49" s="433"/>
      <c r="AP49" s="433"/>
      <c r="AQ49" s="433"/>
      <c r="AR49" s="434"/>
      <c r="AS49" s="423">
        <v>100</v>
      </c>
      <c r="AT49" s="423"/>
      <c r="AU49" s="423"/>
      <c r="AV49" s="423"/>
      <c r="AW49" s="423"/>
      <c r="AX49" s="423"/>
      <c r="AY49" s="423"/>
      <c r="AZ49" s="423"/>
      <c r="BA49" s="427">
        <f t="shared" si="2"/>
        <v>100</v>
      </c>
      <c r="BB49" s="428"/>
      <c r="BC49" s="428"/>
      <c r="BD49" s="428"/>
      <c r="BE49" s="428"/>
      <c r="BF49" s="428"/>
      <c r="BG49" s="428"/>
      <c r="BH49" s="428"/>
      <c r="BI49" s="427">
        <f t="shared" si="3"/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438" t="e">
        <f>'Cronograma Global'!#REF!</f>
        <v>#REF!</v>
      </c>
      <c r="AD50" s="439"/>
      <c r="AE50" s="409" t="e">
        <f>'Cronograma Global'!#REF!</f>
        <v>#REF!</v>
      </c>
      <c r="AF50" s="412"/>
      <c r="AG50" s="412"/>
      <c r="AH50" s="412"/>
      <c r="AI50" s="412"/>
      <c r="AJ50" s="413"/>
      <c r="AK50" s="432" t="e">
        <f>'Cronograma Global'!#REF!</f>
        <v>#REF!</v>
      </c>
      <c r="AL50" s="433"/>
      <c r="AM50" s="433"/>
      <c r="AN50" s="433"/>
      <c r="AO50" s="433"/>
      <c r="AP50" s="433"/>
      <c r="AQ50" s="433"/>
      <c r="AR50" s="434"/>
      <c r="AS50" s="423"/>
      <c r="AT50" s="423"/>
      <c r="AU50" s="423"/>
      <c r="AV50" s="423"/>
      <c r="AW50" s="423"/>
      <c r="AX50" s="423"/>
      <c r="AY50" s="423"/>
      <c r="AZ50" s="423"/>
      <c r="BA50" s="427" t="e">
        <f t="shared" si="2"/>
        <v>#REF!</v>
      </c>
      <c r="BB50" s="428"/>
      <c r="BC50" s="428"/>
      <c r="BD50" s="428"/>
      <c r="BE50" s="428"/>
      <c r="BF50" s="428"/>
      <c r="BG50" s="428"/>
      <c r="BH50" s="428"/>
      <c r="BI50" s="427">
        <f t="shared" si="3"/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438" t="e">
        <f>'Cronograma Global'!#REF!</f>
        <v>#REF!</v>
      </c>
      <c r="AD51" s="439"/>
      <c r="AE51" s="409" t="e">
        <f>'Cronograma Global'!#REF!</f>
        <v>#REF!</v>
      </c>
      <c r="AF51" s="412"/>
      <c r="AG51" s="412"/>
      <c r="AH51" s="412"/>
      <c r="AI51" s="412"/>
      <c r="AJ51" s="413"/>
      <c r="AK51" s="432">
        <v>80</v>
      </c>
      <c r="AL51" s="433"/>
      <c r="AM51" s="433"/>
      <c r="AN51" s="433"/>
      <c r="AO51" s="433"/>
      <c r="AP51" s="433"/>
      <c r="AQ51" s="433"/>
      <c r="AR51" s="434"/>
      <c r="AS51" s="423">
        <f>AS24</f>
        <v>84.034000000000006</v>
      </c>
      <c r="AT51" s="423"/>
      <c r="AU51" s="423"/>
      <c r="AV51" s="423"/>
      <c r="AW51" s="423"/>
      <c r="AX51" s="423"/>
      <c r="AY51" s="423"/>
      <c r="AZ51" s="423"/>
      <c r="BA51" s="427">
        <f t="shared" si="2"/>
        <v>80</v>
      </c>
      <c r="BB51" s="428"/>
      <c r="BC51" s="428"/>
      <c r="BD51" s="428"/>
      <c r="BE51" s="428"/>
      <c r="BF51" s="428"/>
      <c r="BG51" s="428"/>
      <c r="BH51" s="428"/>
      <c r="BI51" s="427">
        <f t="shared" si="3"/>
        <v>84.034000000000006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438" t="e">
        <f>'Cronograma Global'!#REF!</f>
        <v>#REF!</v>
      </c>
      <c r="AD52" s="439"/>
      <c r="AE52" s="409" t="e">
        <f>'Cronograma Global'!#REF!</f>
        <v>#REF!</v>
      </c>
      <c r="AF52" s="412"/>
      <c r="AG52" s="412"/>
      <c r="AH52" s="412"/>
      <c r="AI52" s="412"/>
      <c r="AJ52" s="413"/>
      <c r="AK52" s="432">
        <v>100</v>
      </c>
      <c r="AL52" s="433"/>
      <c r="AM52" s="433"/>
      <c r="AN52" s="433"/>
      <c r="AO52" s="433"/>
      <c r="AP52" s="433"/>
      <c r="AQ52" s="433"/>
      <c r="AR52" s="434"/>
      <c r="AS52" s="423">
        <v>84.03</v>
      </c>
      <c r="AT52" s="423"/>
      <c r="AU52" s="423"/>
      <c r="AV52" s="423"/>
      <c r="AW52" s="423"/>
      <c r="AX52" s="423"/>
      <c r="AY52" s="423"/>
      <c r="AZ52" s="423"/>
      <c r="BA52" s="427">
        <f t="shared" si="2"/>
        <v>100</v>
      </c>
      <c r="BB52" s="428"/>
      <c r="BC52" s="428"/>
      <c r="BD52" s="428"/>
      <c r="BE52" s="428"/>
      <c r="BF52" s="428"/>
      <c r="BG52" s="428"/>
      <c r="BH52" s="428"/>
      <c r="BI52" s="427">
        <f t="shared" si="3"/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438" t="e">
        <f>'Cronograma Global'!#REF!</f>
        <v>#REF!</v>
      </c>
      <c r="AD53" s="439"/>
      <c r="AE53" s="409" t="e">
        <f>'Cronograma Global'!#REF!</f>
        <v>#REF!</v>
      </c>
      <c r="AF53" s="412"/>
      <c r="AG53" s="412"/>
      <c r="AH53" s="412"/>
      <c r="AI53" s="412"/>
      <c r="AJ53" s="413"/>
      <c r="AK53" s="432" t="e">
        <f>'Cronograma Global'!#REF!</f>
        <v>#REF!</v>
      </c>
      <c r="AL53" s="433"/>
      <c r="AM53" s="433"/>
      <c r="AN53" s="433"/>
      <c r="AO53" s="433"/>
      <c r="AP53" s="433"/>
      <c r="AQ53" s="433"/>
      <c r="AR53" s="434"/>
      <c r="AS53" s="423"/>
      <c r="AT53" s="423"/>
      <c r="AU53" s="423"/>
      <c r="AV53" s="423"/>
      <c r="AW53" s="423"/>
      <c r="AX53" s="423"/>
      <c r="AY53" s="423"/>
      <c r="AZ53" s="423"/>
      <c r="BA53" s="427" t="e">
        <f t="shared" si="2"/>
        <v>#REF!</v>
      </c>
      <c r="BB53" s="428"/>
      <c r="BC53" s="428"/>
      <c r="BD53" s="428"/>
      <c r="BE53" s="428"/>
      <c r="BF53" s="428"/>
      <c r="BG53" s="428"/>
      <c r="BH53" s="428"/>
      <c r="BI53" s="427">
        <f t="shared" si="3"/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438" t="e">
        <f>'Cronograma Global'!#REF!</f>
        <v>#REF!</v>
      </c>
      <c r="AD54" s="439"/>
      <c r="AE54" s="409" t="e">
        <f>'Cronograma Global'!#REF!</f>
        <v>#REF!</v>
      </c>
      <c r="AF54" s="412"/>
      <c r="AG54" s="412"/>
      <c r="AH54" s="412"/>
      <c r="AI54" s="412"/>
      <c r="AJ54" s="413"/>
      <c r="AK54" s="432" t="e">
        <f>'Cronograma Global'!#REF!</f>
        <v>#REF!</v>
      </c>
      <c r="AL54" s="433"/>
      <c r="AM54" s="433"/>
      <c r="AN54" s="433"/>
      <c r="AO54" s="433"/>
      <c r="AP54" s="433"/>
      <c r="AQ54" s="433"/>
      <c r="AR54" s="434"/>
      <c r="AS54" s="423"/>
      <c r="AT54" s="423"/>
      <c r="AU54" s="423"/>
      <c r="AV54" s="423"/>
      <c r="AW54" s="423"/>
      <c r="AX54" s="423"/>
      <c r="AY54" s="423"/>
      <c r="AZ54" s="423"/>
      <c r="BA54" s="427" t="e">
        <f t="shared" si="2"/>
        <v>#REF!</v>
      </c>
      <c r="BB54" s="428"/>
      <c r="BC54" s="428"/>
      <c r="BD54" s="428"/>
      <c r="BE54" s="428"/>
      <c r="BF54" s="428"/>
      <c r="BG54" s="428"/>
      <c r="BH54" s="428"/>
      <c r="BI54" s="427">
        <f t="shared" si="3"/>
        <v>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438" t="e">
        <f>'Cronograma Global'!#REF!</f>
        <v>#REF!</v>
      </c>
      <c r="AD55" s="439"/>
      <c r="AE55" s="409" t="e">
        <f>'Cronograma Global'!#REF!</f>
        <v>#REF!</v>
      </c>
      <c r="AF55" s="412"/>
      <c r="AG55" s="412"/>
      <c r="AH55" s="412"/>
      <c r="AI55" s="412"/>
      <c r="AJ55" s="413"/>
      <c r="AK55" s="432" t="e">
        <f>'Cronograma Global'!#REF!</f>
        <v>#REF!</v>
      </c>
      <c r="AL55" s="433"/>
      <c r="AM55" s="433"/>
      <c r="AN55" s="433"/>
      <c r="AO55" s="433"/>
      <c r="AP55" s="433"/>
      <c r="AQ55" s="433"/>
      <c r="AR55" s="434"/>
      <c r="AS55" s="423"/>
      <c r="AT55" s="423"/>
      <c r="AU55" s="423"/>
      <c r="AV55" s="423"/>
      <c r="AW55" s="423"/>
      <c r="AX55" s="423"/>
      <c r="AY55" s="423"/>
      <c r="AZ55" s="423"/>
      <c r="BA55" s="427" t="e">
        <f t="shared" si="2"/>
        <v>#REF!</v>
      </c>
      <c r="BB55" s="428"/>
      <c r="BC55" s="428"/>
      <c r="BD55" s="428"/>
      <c r="BE55" s="428"/>
      <c r="BF55" s="428"/>
      <c r="BG55" s="428"/>
      <c r="BH55" s="428"/>
      <c r="BI55" s="427">
        <f t="shared" si="3"/>
        <v>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438" t="e">
        <f>'Cronograma Global'!#REF!</f>
        <v>#REF!</v>
      </c>
      <c r="AD56" s="439"/>
      <c r="AE56" s="409" t="e">
        <f>'Cronograma Global'!#REF!</f>
        <v>#REF!</v>
      </c>
      <c r="AF56" s="412"/>
      <c r="AG56" s="412"/>
      <c r="AH56" s="412"/>
      <c r="AI56" s="412"/>
      <c r="AJ56" s="413"/>
      <c r="AK56" s="432" t="e">
        <f>'Cronograma Global'!#REF!</f>
        <v>#REF!</v>
      </c>
      <c r="AL56" s="433"/>
      <c r="AM56" s="433"/>
      <c r="AN56" s="433"/>
      <c r="AO56" s="433"/>
      <c r="AP56" s="433"/>
      <c r="AQ56" s="433"/>
      <c r="AR56" s="434"/>
      <c r="AS56" s="423"/>
      <c r="AT56" s="423"/>
      <c r="AU56" s="423"/>
      <c r="AV56" s="423"/>
      <c r="AW56" s="423"/>
      <c r="AX56" s="423"/>
      <c r="AY56" s="423"/>
      <c r="AZ56" s="423"/>
      <c r="BA56" s="427" t="e">
        <f t="shared" si="2"/>
        <v>#REF!</v>
      </c>
      <c r="BB56" s="428"/>
      <c r="BC56" s="428"/>
      <c r="BD56" s="428"/>
      <c r="BE56" s="428"/>
      <c r="BF56" s="428"/>
      <c r="BG56" s="428"/>
      <c r="BH56" s="428"/>
      <c r="BI56" s="427">
        <f t="shared" si="3"/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438" t="e">
        <f>'Cronograma Global'!#REF!</f>
        <v>#REF!</v>
      </c>
      <c r="AD57" s="439"/>
      <c r="AE57" s="409" t="e">
        <f>'Cronograma Global'!#REF!</f>
        <v>#REF!</v>
      </c>
      <c r="AF57" s="412"/>
      <c r="AG57" s="412"/>
      <c r="AH57" s="412"/>
      <c r="AI57" s="412"/>
      <c r="AJ57" s="413"/>
      <c r="AK57" s="432" t="e">
        <f>'Cronograma Global'!#REF!</f>
        <v>#REF!</v>
      </c>
      <c r="AL57" s="433"/>
      <c r="AM57" s="433"/>
      <c r="AN57" s="433"/>
      <c r="AO57" s="433"/>
      <c r="AP57" s="433"/>
      <c r="AQ57" s="433"/>
      <c r="AR57" s="434"/>
      <c r="AS57" s="423">
        <f>AS30</f>
        <v>18.100000000000001</v>
      </c>
      <c r="AT57" s="423"/>
      <c r="AU57" s="423"/>
      <c r="AV57" s="423"/>
      <c r="AW57" s="423"/>
      <c r="AX57" s="423"/>
      <c r="AY57" s="423"/>
      <c r="AZ57" s="423"/>
      <c r="BA57" s="427" t="e">
        <f t="shared" si="2"/>
        <v>#REF!</v>
      </c>
      <c r="BB57" s="428"/>
      <c r="BC57" s="428"/>
      <c r="BD57" s="428"/>
      <c r="BE57" s="428"/>
      <c r="BF57" s="428"/>
      <c r="BG57" s="428"/>
      <c r="BH57" s="428"/>
      <c r="BI57" s="427">
        <f t="shared" si="3"/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85"/>
      <c r="AD58" s="86"/>
      <c r="AE58" s="409" t="e">
        <f>'Cronograma Global'!#REF!</f>
        <v>#REF!</v>
      </c>
      <c r="AF58" s="412"/>
      <c r="AG58" s="412"/>
      <c r="AH58" s="412"/>
      <c r="AI58" s="412"/>
      <c r="AJ58" s="413"/>
      <c r="AK58" s="432" t="e">
        <f>'Cronograma Global'!#REF!</f>
        <v>#REF!</v>
      </c>
      <c r="AL58" s="433"/>
      <c r="AM58" s="433"/>
      <c r="AN58" s="433"/>
      <c r="AO58" s="433"/>
      <c r="AP58" s="433"/>
      <c r="AQ58" s="433"/>
      <c r="AR58" s="434"/>
      <c r="AS58" s="423">
        <f>AS57</f>
        <v>18.100000000000001</v>
      </c>
      <c r="AT58" s="423"/>
      <c r="AU58" s="423"/>
      <c r="AV58" s="423"/>
      <c r="AW58" s="423"/>
      <c r="AX58" s="423"/>
      <c r="AY58" s="423"/>
      <c r="AZ58" s="423"/>
      <c r="BA58" s="427" t="e">
        <f t="shared" si="2"/>
        <v>#REF!</v>
      </c>
      <c r="BB58" s="428"/>
      <c r="BC58" s="428"/>
      <c r="BD58" s="428"/>
      <c r="BE58" s="428"/>
      <c r="BF58" s="428"/>
      <c r="BG58" s="428"/>
      <c r="BH58" s="428"/>
      <c r="BI58" s="427">
        <f t="shared" si="3"/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85"/>
      <c r="AD59" s="86"/>
      <c r="AE59" s="409" t="e">
        <f>'Cronograma Global'!#REF!</f>
        <v>#REF!</v>
      </c>
      <c r="AF59" s="412"/>
      <c r="AG59" s="412"/>
      <c r="AH59" s="412"/>
      <c r="AI59" s="412"/>
      <c r="AJ59" s="413"/>
      <c r="AK59" s="432" t="e">
        <f>'Cronograma Global'!#REF!</f>
        <v>#REF!</v>
      </c>
      <c r="AL59" s="433"/>
      <c r="AM59" s="433"/>
      <c r="AN59" s="433"/>
      <c r="AO59" s="433"/>
      <c r="AP59" s="433"/>
      <c r="AQ59" s="433"/>
      <c r="AR59" s="434"/>
      <c r="AS59" s="423"/>
      <c r="AT59" s="423"/>
      <c r="AU59" s="423"/>
      <c r="AV59" s="423"/>
      <c r="AW59" s="423"/>
      <c r="AX59" s="423"/>
      <c r="AY59" s="423"/>
      <c r="AZ59" s="423"/>
      <c r="BA59" s="427" t="e">
        <f t="shared" si="2"/>
        <v>#REF!</v>
      </c>
      <c r="BB59" s="428"/>
      <c r="BC59" s="428"/>
      <c r="BD59" s="428"/>
      <c r="BE59" s="428"/>
      <c r="BF59" s="428"/>
      <c r="BG59" s="428"/>
      <c r="BH59" s="428"/>
      <c r="BI59" s="427">
        <f t="shared" si="3"/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85"/>
      <c r="AD60" s="86"/>
      <c r="AE60" s="409" t="e">
        <f>'Cronograma Global'!#REF!</f>
        <v>#REF!</v>
      </c>
      <c r="AF60" s="412"/>
      <c r="AG60" s="412"/>
      <c r="AH60" s="412"/>
      <c r="AI60" s="412"/>
      <c r="AJ60" s="413"/>
      <c r="AK60" s="432" t="e">
        <f>'Cronograma Global'!#REF!</f>
        <v>#REF!</v>
      </c>
      <c r="AL60" s="433"/>
      <c r="AM60" s="433"/>
      <c r="AN60" s="433"/>
      <c r="AO60" s="433"/>
      <c r="AP60" s="433"/>
      <c r="AQ60" s="433"/>
      <c r="AR60" s="434"/>
      <c r="AS60" s="423"/>
      <c r="AT60" s="423"/>
      <c r="AU60" s="423"/>
      <c r="AV60" s="423"/>
      <c r="AW60" s="423"/>
      <c r="AX60" s="423"/>
      <c r="AY60" s="423"/>
      <c r="AZ60" s="423"/>
      <c r="BA60" s="427" t="e">
        <f t="shared" si="2"/>
        <v>#REF!</v>
      </c>
      <c r="BB60" s="428"/>
      <c r="BC60" s="428"/>
      <c r="BD60" s="428"/>
      <c r="BE60" s="428"/>
      <c r="BF60" s="428"/>
      <c r="BG60" s="428"/>
      <c r="BH60" s="428"/>
      <c r="BI60" s="427">
        <f t="shared" si="3"/>
        <v>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85"/>
      <c r="AD61" s="86"/>
      <c r="AE61" s="409" t="e">
        <f>'Cronograma Global'!#REF!</f>
        <v>#REF!</v>
      </c>
      <c r="AF61" s="412"/>
      <c r="AG61" s="412"/>
      <c r="AH61" s="412"/>
      <c r="AI61" s="412"/>
      <c r="AJ61" s="413"/>
      <c r="AK61" s="432" t="e">
        <f>'Cronograma Global'!#REF!</f>
        <v>#REF!</v>
      </c>
      <c r="AL61" s="433"/>
      <c r="AM61" s="433"/>
      <c r="AN61" s="433"/>
      <c r="AO61" s="433"/>
      <c r="AP61" s="433"/>
      <c r="AQ61" s="433"/>
      <c r="AR61" s="434"/>
      <c r="AS61" s="423"/>
      <c r="AT61" s="423"/>
      <c r="AU61" s="423"/>
      <c r="AV61" s="423"/>
      <c r="AW61" s="423"/>
      <c r="AX61" s="423"/>
      <c r="AY61" s="423"/>
      <c r="AZ61" s="423"/>
      <c r="BA61" s="427" t="e">
        <f t="shared" si="2"/>
        <v>#REF!</v>
      </c>
      <c r="BB61" s="428"/>
      <c r="BC61" s="428"/>
      <c r="BD61" s="428"/>
      <c r="BE61" s="428"/>
      <c r="BF61" s="428"/>
      <c r="BG61" s="428"/>
      <c r="BH61" s="428"/>
      <c r="BI61" s="427">
        <f t="shared" si="3"/>
        <v>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85"/>
      <c r="AD62" s="86"/>
      <c r="AE62" s="409" t="e">
        <f>'Cronograma Global'!#REF!</f>
        <v>#REF!</v>
      </c>
      <c r="AF62" s="412"/>
      <c r="AG62" s="412"/>
      <c r="AH62" s="412"/>
      <c r="AI62" s="412"/>
      <c r="AJ62" s="413"/>
      <c r="AK62" s="432" t="e">
        <f>'Cronograma Global'!#REF!</f>
        <v>#REF!</v>
      </c>
      <c r="AL62" s="433"/>
      <c r="AM62" s="433"/>
      <c r="AN62" s="433"/>
      <c r="AO62" s="433"/>
      <c r="AP62" s="433"/>
      <c r="AQ62" s="433"/>
      <c r="AR62" s="434"/>
      <c r="AS62" s="423"/>
      <c r="AT62" s="423"/>
      <c r="AU62" s="423"/>
      <c r="AV62" s="423"/>
      <c r="AW62" s="423"/>
      <c r="AX62" s="423"/>
      <c r="AY62" s="423"/>
      <c r="AZ62" s="423"/>
      <c r="BA62" s="427" t="e">
        <f t="shared" si="2"/>
        <v>#REF!</v>
      </c>
      <c r="BB62" s="428"/>
      <c r="BC62" s="428"/>
      <c r="BD62" s="428"/>
      <c r="BE62" s="428"/>
      <c r="BF62" s="428"/>
      <c r="BG62" s="428"/>
      <c r="BH62" s="428"/>
      <c r="BI62" s="427">
        <f t="shared" si="3"/>
        <v>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85"/>
      <c r="AD63" s="86"/>
      <c r="AE63" s="409" t="e">
        <f>'Cronograma Global'!#REF!</f>
        <v>#REF!</v>
      </c>
      <c r="AF63" s="412"/>
      <c r="AG63" s="412"/>
      <c r="AH63" s="412"/>
      <c r="AI63" s="412"/>
      <c r="AJ63" s="413"/>
      <c r="AK63" s="432" t="e">
        <f>'Cronograma Global'!#REF!</f>
        <v>#REF!</v>
      </c>
      <c r="AL63" s="433"/>
      <c r="AM63" s="433"/>
      <c r="AN63" s="433"/>
      <c r="AO63" s="433"/>
      <c r="AP63" s="433"/>
      <c r="AQ63" s="433"/>
      <c r="AR63" s="434"/>
      <c r="AS63" s="423"/>
      <c r="AT63" s="423"/>
      <c r="AU63" s="423"/>
      <c r="AV63" s="423"/>
      <c r="AW63" s="423"/>
      <c r="AX63" s="423"/>
      <c r="AY63" s="423"/>
      <c r="AZ63" s="423"/>
      <c r="BA63" s="427" t="e">
        <f t="shared" si="2"/>
        <v>#REF!</v>
      </c>
      <c r="BB63" s="428"/>
      <c r="BC63" s="428"/>
      <c r="BD63" s="428"/>
      <c r="BE63" s="428"/>
      <c r="BF63" s="428"/>
      <c r="BG63" s="428"/>
      <c r="BH63" s="428"/>
      <c r="BI63" s="427">
        <f t="shared" si="3"/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85"/>
      <c r="AD64" s="86"/>
      <c r="AE64" s="409" t="e">
        <f>'Cronograma Global'!#REF!</f>
        <v>#REF!</v>
      </c>
      <c r="AF64" s="412"/>
      <c r="AG64" s="412"/>
      <c r="AH64" s="412"/>
      <c r="AI64" s="412"/>
      <c r="AJ64" s="413"/>
      <c r="AK64" s="432" t="e">
        <f>'Cronograma Global'!#REF!</f>
        <v>#REF!</v>
      </c>
      <c r="AL64" s="433"/>
      <c r="AM64" s="433"/>
      <c r="AN64" s="433"/>
      <c r="AO64" s="433"/>
      <c r="AP64" s="433"/>
      <c r="AQ64" s="433"/>
      <c r="AR64" s="434"/>
      <c r="AS64" s="423"/>
      <c r="AT64" s="423"/>
      <c r="AU64" s="423"/>
      <c r="AV64" s="423"/>
      <c r="AW64" s="423"/>
      <c r="AX64" s="423"/>
      <c r="AY64" s="423"/>
      <c r="AZ64" s="423"/>
      <c r="BA64" s="427" t="e">
        <f t="shared" si="2"/>
        <v>#REF!</v>
      </c>
      <c r="BB64" s="428"/>
      <c r="BC64" s="428"/>
      <c r="BD64" s="428"/>
      <c r="BE64" s="428"/>
      <c r="BF64" s="428"/>
      <c r="BG64" s="428"/>
      <c r="BH64" s="428"/>
      <c r="BI64" s="427">
        <f t="shared" si="3"/>
        <v>0</v>
      </c>
      <c r="BJ64" s="428"/>
      <c r="BK64" s="428"/>
      <c r="BL64" s="428"/>
      <c r="BM64" s="428"/>
      <c r="BN64" s="428"/>
      <c r="BO64" s="428"/>
      <c r="BP64" s="429"/>
    </row>
    <row r="65" spans="1:69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85"/>
      <c r="AD65" s="86"/>
      <c r="AE65" s="409" t="e">
        <f>'Cronograma Global'!#REF!</f>
        <v>#REF!</v>
      </c>
      <c r="AF65" s="412"/>
      <c r="AG65" s="412"/>
      <c r="AH65" s="412"/>
      <c r="AI65" s="412"/>
      <c r="AJ65" s="413"/>
      <c r="AK65" s="432"/>
      <c r="AL65" s="433"/>
      <c r="AM65" s="433"/>
      <c r="AN65" s="433"/>
      <c r="AO65" s="433"/>
      <c r="AP65" s="433"/>
      <c r="AQ65" s="433"/>
      <c r="AR65" s="434"/>
      <c r="AS65" s="423"/>
      <c r="AT65" s="423"/>
      <c r="AU65" s="423"/>
      <c r="AV65" s="423"/>
      <c r="AW65" s="423"/>
      <c r="AX65" s="423"/>
      <c r="AY65" s="423"/>
      <c r="AZ65" s="423"/>
      <c r="BA65" s="427">
        <f t="shared" si="2"/>
        <v>0</v>
      </c>
      <c r="BB65" s="428"/>
      <c r="BC65" s="428"/>
      <c r="BD65" s="428"/>
      <c r="BE65" s="428"/>
      <c r="BF65" s="428"/>
      <c r="BG65" s="428"/>
      <c r="BH65" s="428"/>
      <c r="BI65" s="427">
        <f t="shared" si="3"/>
        <v>0</v>
      </c>
      <c r="BJ65" s="428"/>
      <c r="BK65" s="428"/>
      <c r="BL65" s="428"/>
      <c r="BM65" s="428"/>
      <c r="BN65" s="428"/>
      <c r="BO65" s="428"/>
      <c r="BP65" s="429"/>
    </row>
    <row r="66" spans="1:69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85"/>
      <c r="AD66" s="86"/>
      <c r="AE66" s="409" t="e">
        <f>'Cronograma Global'!#REF!</f>
        <v>#REF!</v>
      </c>
      <c r="AF66" s="412"/>
      <c r="AG66" s="412"/>
      <c r="AH66" s="412"/>
      <c r="AI66" s="412"/>
      <c r="AJ66" s="413"/>
      <c r="AK66" s="432"/>
      <c r="AL66" s="433"/>
      <c r="AM66" s="433"/>
      <c r="AN66" s="433"/>
      <c r="AO66" s="433"/>
      <c r="AP66" s="433"/>
      <c r="AQ66" s="433"/>
      <c r="AR66" s="434"/>
      <c r="AS66" s="423"/>
      <c r="AT66" s="423"/>
      <c r="AU66" s="423"/>
      <c r="AV66" s="423"/>
      <c r="AW66" s="423"/>
      <c r="AX66" s="423"/>
      <c r="AY66" s="423"/>
      <c r="AZ66" s="423"/>
      <c r="BA66" s="427">
        <f t="shared" si="2"/>
        <v>0</v>
      </c>
      <c r="BB66" s="428"/>
      <c r="BC66" s="428"/>
      <c r="BD66" s="428"/>
      <c r="BE66" s="428"/>
      <c r="BF66" s="428"/>
      <c r="BG66" s="428"/>
      <c r="BH66" s="428"/>
      <c r="BI66" s="427">
        <f t="shared" si="3"/>
        <v>0</v>
      </c>
      <c r="BJ66" s="428"/>
      <c r="BK66" s="428"/>
      <c r="BL66" s="428"/>
      <c r="BM66" s="428"/>
      <c r="BN66" s="428"/>
      <c r="BO66" s="428"/>
      <c r="BP66" s="429"/>
    </row>
    <row r="67" spans="1:69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85"/>
      <c r="AD67" s="86"/>
      <c r="AE67" s="409" t="e">
        <f>'Cronograma Global'!#REF!</f>
        <v>#REF!</v>
      </c>
      <c r="AF67" s="412"/>
      <c r="AG67" s="412"/>
      <c r="AH67" s="412"/>
      <c r="AI67" s="412"/>
      <c r="AJ67" s="413"/>
      <c r="AK67" s="432"/>
      <c r="AL67" s="433"/>
      <c r="AM67" s="433"/>
      <c r="AN67" s="433"/>
      <c r="AO67" s="433"/>
      <c r="AP67" s="433"/>
      <c r="AQ67" s="433"/>
      <c r="AR67" s="434"/>
      <c r="AS67" s="423"/>
      <c r="AT67" s="423"/>
      <c r="AU67" s="423"/>
      <c r="AV67" s="423"/>
      <c r="AW67" s="423"/>
      <c r="AX67" s="423"/>
      <c r="AY67" s="423"/>
      <c r="AZ67" s="423"/>
      <c r="BA67" s="427">
        <f t="shared" si="2"/>
        <v>0</v>
      </c>
      <c r="BB67" s="428"/>
      <c r="BC67" s="428"/>
      <c r="BD67" s="428"/>
      <c r="BE67" s="428"/>
      <c r="BF67" s="428"/>
      <c r="BG67" s="428"/>
      <c r="BH67" s="428"/>
      <c r="BI67" s="427">
        <f t="shared" si="3"/>
        <v>0</v>
      </c>
      <c r="BJ67" s="428"/>
      <c r="BK67" s="428"/>
      <c r="BL67" s="428"/>
      <c r="BM67" s="428"/>
      <c r="BN67" s="428"/>
      <c r="BO67" s="428"/>
      <c r="BP67" s="429"/>
      <c r="BQ67" s="88" t="e">
        <f>SUM(AE43:AJ67)</f>
        <v>#REF!</v>
      </c>
    </row>
    <row r="68" spans="1:69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9" s="11" customFormat="1" ht="12.95" customHeight="1" x14ac:dyDescent="0.2">
      <c r="F69" s="12"/>
      <c r="G69" s="13"/>
    </row>
    <row r="70" spans="1:69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9" s="11" customFormat="1" ht="12.95" customHeight="1" x14ac:dyDescent="0.2">
      <c r="B71" s="4"/>
      <c r="C71" s="544" t="s">
        <v>81</v>
      </c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69"/>
      <c r="O71" s="1"/>
      <c r="P71" s="441" t="s">
        <v>80</v>
      </c>
      <c r="Q71" s="441"/>
      <c r="R71" s="441"/>
      <c r="S71" s="441"/>
      <c r="T71" s="441"/>
      <c r="U71" s="441"/>
      <c r="V71" s="441"/>
      <c r="W71" s="441"/>
      <c r="X71" s="441"/>
      <c r="Y71" s="441"/>
      <c r="Z71" s="441"/>
      <c r="AA71" s="441"/>
      <c r="AB71" s="441"/>
      <c r="AC71" s="441"/>
      <c r="AD71" s="441"/>
      <c r="AE71" s="441"/>
      <c r="AF71" s="2"/>
      <c r="AG71" s="73"/>
      <c r="AH71" s="445"/>
      <c r="AI71" s="445"/>
      <c r="AJ71" s="445"/>
      <c r="AK71" s="445"/>
      <c r="AL71" s="445"/>
      <c r="AM71" s="445"/>
      <c r="AN71" s="445"/>
      <c r="AO71" s="445"/>
      <c r="AP71" s="445"/>
      <c r="AQ71" s="445"/>
      <c r="AR71" s="445"/>
      <c r="AS71" s="445"/>
      <c r="AT71" s="445"/>
      <c r="AU71" s="445"/>
      <c r="AV71" s="445"/>
      <c r="AW71" s="445"/>
      <c r="AX71" s="70"/>
      <c r="AY71" s="2"/>
      <c r="AZ71" s="445"/>
      <c r="BA71" s="449"/>
      <c r="BB71" s="449"/>
      <c r="BC71" s="449"/>
      <c r="BD71" s="449"/>
      <c r="BE71" s="449"/>
      <c r="BF71" s="449"/>
      <c r="BG71" s="449"/>
      <c r="BH71" s="449"/>
      <c r="BI71" s="449"/>
      <c r="BJ71" s="449"/>
      <c r="BK71" s="449"/>
      <c r="BL71" s="449"/>
      <c r="BM71" s="449"/>
      <c r="BN71" s="449"/>
      <c r="BO71" s="449"/>
      <c r="BP71" s="16"/>
    </row>
    <row r="72" spans="1:69" s="11" customFormat="1" ht="12.95" customHeight="1" x14ac:dyDescent="0.2">
      <c r="B72" s="4"/>
      <c r="C72" s="546"/>
      <c r="D72" s="546"/>
      <c r="E72" s="546"/>
      <c r="F72" s="546"/>
      <c r="G72" s="546"/>
      <c r="H72" s="546"/>
      <c r="I72" s="546"/>
      <c r="J72" s="546"/>
      <c r="K72" s="546"/>
      <c r="L72" s="546"/>
      <c r="M72" s="546"/>
      <c r="N72" s="70"/>
      <c r="O72" s="1"/>
      <c r="P72" s="442"/>
      <c r="Q72" s="442"/>
      <c r="R72" s="442"/>
      <c r="S72" s="442"/>
      <c r="T72" s="442"/>
      <c r="U72" s="442"/>
      <c r="V72" s="442"/>
      <c r="W72" s="442"/>
      <c r="X72" s="442"/>
      <c r="Y72" s="442"/>
      <c r="Z72" s="442"/>
      <c r="AA72" s="442"/>
      <c r="AB72" s="442"/>
      <c r="AC72" s="442"/>
      <c r="AD72" s="442"/>
      <c r="AE72" s="442"/>
      <c r="AF72" s="2"/>
      <c r="AG72" s="73"/>
      <c r="AH72" s="446"/>
      <c r="AI72" s="446"/>
      <c r="AJ72" s="446"/>
      <c r="AK72" s="446"/>
      <c r="AL72" s="446"/>
      <c r="AM72" s="446"/>
      <c r="AN72" s="446"/>
      <c r="AO72" s="446"/>
      <c r="AP72" s="446"/>
      <c r="AQ72" s="446"/>
      <c r="AR72" s="446"/>
      <c r="AS72" s="446"/>
      <c r="AT72" s="446"/>
      <c r="AU72" s="446"/>
      <c r="AV72" s="446"/>
      <c r="AW72" s="446"/>
      <c r="AX72" s="70"/>
      <c r="AY72" s="2"/>
      <c r="AZ72" s="450"/>
      <c r="BA72" s="450"/>
      <c r="BB72" s="450"/>
      <c r="BC72" s="450"/>
      <c r="BD72" s="450"/>
      <c r="BE72" s="450"/>
      <c r="BF72" s="450"/>
      <c r="BG72" s="450"/>
      <c r="BH72" s="450"/>
      <c r="BI72" s="450"/>
      <c r="BJ72" s="450"/>
      <c r="BK72" s="450"/>
      <c r="BL72" s="450"/>
      <c r="BM72" s="450"/>
      <c r="BN72" s="450"/>
      <c r="BO72" s="450"/>
      <c r="BP72" s="16"/>
    </row>
    <row r="73" spans="1:69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9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9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9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9" ht="16.5" customHeight="1" x14ac:dyDescent="0.2">
      <c r="A77" s="11"/>
      <c r="B77" s="385" t="s">
        <v>55</v>
      </c>
      <c r="C77" s="510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4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85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9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4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8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9" x14ac:dyDescent="0.2">
      <c r="A79" s="11"/>
      <c r="B79" s="387" t="s">
        <v>0</v>
      </c>
      <c r="C79" s="326"/>
      <c r="D79" s="326"/>
      <c r="E79" s="326"/>
      <c r="F79" s="326"/>
      <c r="G79" s="326"/>
      <c r="H79" s="326"/>
      <c r="I79" s="326"/>
      <c r="J79" s="326"/>
      <c r="K79" s="326"/>
      <c r="L79" s="326" t="str">
        <f t="shared" si="4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8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9" x14ac:dyDescent="0.2">
      <c r="A80" s="11"/>
      <c r="B80" s="387" t="s">
        <v>57</v>
      </c>
      <c r="C80" s="326"/>
      <c r="D80" s="326"/>
      <c r="E80" s="326"/>
      <c r="F80" s="326"/>
      <c r="G80" s="326"/>
      <c r="H80" s="326"/>
      <c r="I80" s="326"/>
      <c r="J80" s="326"/>
      <c r="K80" s="326"/>
      <c r="L80" s="326" t="str">
        <f t="shared" si="4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84" t="s">
        <v>52</v>
      </c>
      <c r="BB80" s="506"/>
      <c r="BC80" s="506"/>
      <c r="BD80" s="506"/>
      <c r="BE80" s="507">
        <f>BE7</f>
        <v>39972</v>
      </c>
      <c r="BF80" s="508"/>
      <c r="BG80" s="508"/>
      <c r="BH80" s="508"/>
      <c r="BI80" s="508"/>
      <c r="BJ80" s="41" t="s">
        <v>31</v>
      </c>
      <c r="BK80" s="507">
        <f>BK7</f>
        <v>40070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26"/>
      <c r="E81" s="326"/>
      <c r="F81" s="326"/>
      <c r="G81" s="326"/>
      <c r="H81" s="326"/>
      <c r="I81" s="326"/>
      <c r="J81" s="326"/>
      <c r="K81" s="326"/>
      <c r="L81" s="326">
        <f t="shared" si="4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8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512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5"/>
      <c r="E82" s="475"/>
      <c r="F82" s="475"/>
      <c r="G82" s="475"/>
      <c r="H82" s="475"/>
      <c r="I82" s="475"/>
      <c r="J82" s="475"/>
      <c r="K82" s="475"/>
      <c r="L82" s="475" t="str">
        <f t="shared" si="4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8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 t="shared" ref="B86:B140" si="5">B13</f>
        <v>1.1</v>
      </c>
      <c r="C86" s="421"/>
      <c r="D86" s="422"/>
      <c r="E86" s="490">
        <f>AE13</f>
        <v>6086.1768000000002</v>
      </c>
      <c r="F86" s="491"/>
      <c r="G86" s="491"/>
      <c r="H86" s="491"/>
      <c r="I86" s="491"/>
      <c r="J86" s="492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98" si="6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 t="shared" ref="AN86:AN98" si="7">K86</f>
        <v>0</v>
      </c>
      <c r="AO86" s="416"/>
      <c r="AP86" s="416"/>
      <c r="AQ86" s="416"/>
      <c r="AR86" s="416"/>
      <c r="AS86" s="416"/>
      <c r="AT86" s="417"/>
      <c r="AU86" s="415">
        <f t="shared" ref="AU86:AU98" si="8">R86</f>
        <v>0</v>
      </c>
      <c r="AV86" s="416"/>
      <c r="AW86" s="416"/>
      <c r="AX86" s="416"/>
      <c r="AY86" s="416"/>
      <c r="AZ86" s="416"/>
      <c r="BA86" s="417"/>
      <c r="BB86" s="415">
        <f t="shared" ref="BB86:BB98" si="9">Y86</f>
        <v>0</v>
      </c>
      <c r="BC86" s="416"/>
      <c r="BD86" s="416"/>
      <c r="BE86" s="416"/>
      <c r="BF86" s="416"/>
      <c r="BG86" s="416"/>
      <c r="BH86" s="417"/>
      <c r="BI86" s="415">
        <f t="shared" ref="BI86:BI98" si="10">E86*BI13/100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 t="shared" si="5"/>
        <v>1.2</v>
      </c>
      <c r="C87" s="421"/>
      <c r="D87" s="422"/>
      <c r="E87" s="424">
        <f>AE14</f>
        <v>5303.6238239999993</v>
      </c>
      <c r="F87" s="425"/>
      <c r="G87" s="425"/>
      <c r="H87" s="425"/>
      <c r="I87" s="425"/>
      <c r="J87" s="426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 t="shared" si="6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 t="shared" si="7"/>
        <v>0</v>
      </c>
      <c r="AO87" s="416"/>
      <c r="AP87" s="416"/>
      <c r="AQ87" s="416"/>
      <c r="AR87" s="416"/>
      <c r="AS87" s="416"/>
      <c r="AT87" s="417"/>
      <c r="AU87" s="415">
        <f t="shared" si="8"/>
        <v>0</v>
      </c>
      <c r="AV87" s="416"/>
      <c r="AW87" s="416"/>
      <c r="AX87" s="416"/>
      <c r="AY87" s="416"/>
      <c r="AZ87" s="416"/>
      <c r="BA87" s="417"/>
      <c r="BB87" s="415">
        <f t="shared" si="9"/>
        <v>0</v>
      </c>
      <c r="BC87" s="416"/>
      <c r="BD87" s="416"/>
      <c r="BE87" s="416"/>
      <c r="BF87" s="416"/>
      <c r="BG87" s="416"/>
      <c r="BH87" s="417"/>
      <c r="BI87" s="415">
        <f t="shared" si="10"/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si="5"/>
        <v>1.3</v>
      </c>
      <c r="C88" s="421"/>
      <c r="D88" s="422"/>
      <c r="E88" s="424">
        <f>AE15</f>
        <v>947.29276800000014</v>
      </c>
      <c r="F88" s="425"/>
      <c r="G88" s="425"/>
      <c r="H88" s="425"/>
      <c r="I88" s="425"/>
      <c r="J88" s="426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947.29276800000002</v>
      </c>
      <c r="S88" s="416"/>
      <c r="T88" s="416"/>
      <c r="U88" s="416"/>
      <c r="V88" s="416"/>
      <c r="W88" s="416"/>
      <c r="X88" s="417"/>
      <c r="Y88" s="415">
        <f t="shared" si="6"/>
        <v>0</v>
      </c>
      <c r="Z88" s="416"/>
      <c r="AA88" s="416"/>
      <c r="AB88" s="416"/>
      <c r="AC88" s="416"/>
      <c r="AD88" s="416"/>
      <c r="AE88" s="417"/>
      <c r="AF88" s="415">
        <f>E88*AS15/100</f>
        <v>947.29276800000002</v>
      </c>
      <c r="AG88" s="416"/>
      <c r="AH88" s="416"/>
      <c r="AI88" s="416"/>
      <c r="AJ88" s="416"/>
      <c r="AK88" s="416"/>
      <c r="AL88" s="416"/>
      <c r="AM88" s="417"/>
      <c r="AN88" s="415">
        <f t="shared" si="7"/>
        <v>0</v>
      </c>
      <c r="AO88" s="416"/>
      <c r="AP88" s="416"/>
      <c r="AQ88" s="416"/>
      <c r="AR88" s="416"/>
      <c r="AS88" s="416"/>
      <c r="AT88" s="417"/>
      <c r="AU88" s="415">
        <f t="shared" si="8"/>
        <v>947.29276800000002</v>
      </c>
      <c r="AV88" s="416"/>
      <c r="AW88" s="416"/>
      <c r="AX88" s="416"/>
      <c r="AY88" s="416"/>
      <c r="AZ88" s="416"/>
      <c r="BA88" s="417"/>
      <c r="BB88" s="415">
        <f t="shared" si="9"/>
        <v>0</v>
      </c>
      <c r="BC88" s="416"/>
      <c r="BD88" s="416"/>
      <c r="BE88" s="416"/>
      <c r="BF88" s="416"/>
      <c r="BG88" s="416"/>
      <c r="BH88" s="417"/>
      <c r="BI88" s="415">
        <f t="shared" si="10"/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5"/>
        <v>02</v>
      </c>
      <c r="C89" s="421"/>
      <c r="D89" s="422"/>
      <c r="E89" s="424">
        <f t="shared" ref="E89:E97" si="11">AE16</f>
        <v>0</v>
      </c>
      <c r="F89" s="425"/>
      <c r="G89" s="425"/>
      <c r="H89" s="425"/>
      <c r="I89" s="425"/>
      <c r="J89" s="426"/>
      <c r="K89" s="415">
        <f t="shared" ref="K89:K117" si="12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40" si="13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si="6"/>
        <v>0</v>
      </c>
      <c r="Z89" s="416"/>
      <c r="AA89" s="416"/>
      <c r="AB89" s="416"/>
      <c r="AC89" s="416"/>
      <c r="AD89" s="416"/>
      <c r="AE89" s="417"/>
      <c r="AF89" s="415">
        <f t="shared" ref="AF89:AF140" si="14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 t="shared" si="7"/>
        <v>0</v>
      </c>
      <c r="AO89" s="416"/>
      <c r="AP89" s="416"/>
      <c r="AQ89" s="416"/>
      <c r="AR89" s="416"/>
      <c r="AS89" s="416"/>
      <c r="AT89" s="417"/>
      <c r="AU89" s="415">
        <f t="shared" si="8"/>
        <v>0</v>
      </c>
      <c r="AV89" s="416"/>
      <c r="AW89" s="416"/>
      <c r="AX89" s="416"/>
      <c r="AY89" s="416"/>
      <c r="AZ89" s="416"/>
      <c r="BA89" s="417"/>
      <c r="BB89" s="415">
        <f t="shared" si="9"/>
        <v>0</v>
      </c>
      <c r="BC89" s="416"/>
      <c r="BD89" s="416"/>
      <c r="BE89" s="416"/>
      <c r="BF89" s="416"/>
      <c r="BG89" s="416"/>
      <c r="BH89" s="417"/>
      <c r="BI89" s="415">
        <f t="shared" si="10"/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5"/>
        <v>2.1</v>
      </c>
      <c r="C90" s="421"/>
      <c r="D90" s="422"/>
      <c r="E90" s="424">
        <f t="shared" si="11"/>
        <v>519.93561599999987</v>
      </c>
      <c r="F90" s="425"/>
      <c r="G90" s="425"/>
      <c r="H90" s="425"/>
      <c r="I90" s="425"/>
      <c r="J90" s="426"/>
      <c r="K90" s="415">
        <f t="shared" si="12"/>
        <v>0</v>
      </c>
      <c r="L90" s="416"/>
      <c r="M90" s="416"/>
      <c r="N90" s="416"/>
      <c r="O90" s="416"/>
      <c r="P90" s="416"/>
      <c r="Q90" s="417"/>
      <c r="R90" s="415">
        <f t="shared" si="13"/>
        <v>519.93561599999987</v>
      </c>
      <c r="S90" s="416"/>
      <c r="T90" s="416"/>
      <c r="U90" s="416"/>
      <c r="V90" s="416"/>
      <c r="W90" s="416"/>
      <c r="X90" s="417"/>
      <c r="Y90" s="415">
        <f t="shared" si="6"/>
        <v>0</v>
      </c>
      <c r="Z90" s="416"/>
      <c r="AA90" s="416"/>
      <c r="AB90" s="416"/>
      <c r="AC90" s="416"/>
      <c r="AD90" s="416"/>
      <c r="AE90" s="417"/>
      <c r="AF90" s="415">
        <f t="shared" si="14"/>
        <v>519.93561599999987</v>
      </c>
      <c r="AG90" s="416"/>
      <c r="AH90" s="416"/>
      <c r="AI90" s="416"/>
      <c r="AJ90" s="416"/>
      <c r="AK90" s="416"/>
      <c r="AL90" s="416"/>
      <c r="AM90" s="417"/>
      <c r="AN90" s="415">
        <f t="shared" si="7"/>
        <v>0</v>
      </c>
      <c r="AO90" s="416"/>
      <c r="AP90" s="416"/>
      <c r="AQ90" s="416"/>
      <c r="AR90" s="416"/>
      <c r="AS90" s="416"/>
      <c r="AT90" s="417"/>
      <c r="AU90" s="415">
        <f t="shared" si="8"/>
        <v>519.93561599999987</v>
      </c>
      <c r="AV90" s="416"/>
      <c r="AW90" s="416"/>
      <c r="AX90" s="416"/>
      <c r="AY90" s="416"/>
      <c r="AZ90" s="416"/>
      <c r="BA90" s="417"/>
      <c r="BB90" s="415">
        <f t="shared" si="9"/>
        <v>0</v>
      </c>
      <c r="BC90" s="416"/>
      <c r="BD90" s="416"/>
      <c r="BE90" s="416"/>
      <c r="BF90" s="416"/>
      <c r="BG90" s="416"/>
      <c r="BH90" s="417"/>
      <c r="BI90" s="415">
        <f t="shared" si="10"/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5"/>
        <v>2.2</v>
      </c>
      <c r="C91" s="421"/>
      <c r="D91" s="422"/>
      <c r="E91" s="424">
        <f t="shared" si="11"/>
        <v>3149.382192</v>
      </c>
      <c r="F91" s="425"/>
      <c r="G91" s="425"/>
      <c r="H91" s="425"/>
      <c r="I91" s="425"/>
      <c r="J91" s="426"/>
      <c r="K91" s="415">
        <f t="shared" si="12"/>
        <v>0</v>
      </c>
      <c r="L91" s="416"/>
      <c r="M91" s="416"/>
      <c r="N91" s="416"/>
      <c r="O91" s="416"/>
      <c r="P91" s="416"/>
      <c r="Q91" s="417"/>
      <c r="R91" s="415">
        <f t="shared" si="13"/>
        <v>3149.382192</v>
      </c>
      <c r="S91" s="416"/>
      <c r="T91" s="416"/>
      <c r="U91" s="416"/>
      <c r="V91" s="416"/>
      <c r="W91" s="416"/>
      <c r="X91" s="417"/>
      <c r="Y91" s="415">
        <f t="shared" si="6"/>
        <v>0</v>
      </c>
      <c r="Z91" s="416"/>
      <c r="AA91" s="416"/>
      <c r="AB91" s="416"/>
      <c r="AC91" s="416"/>
      <c r="AD91" s="416"/>
      <c r="AE91" s="417"/>
      <c r="AF91" s="415">
        <f t="shared" si="14"/>
        <v>3149.382192</v>
      </c>
      <c r="AG91" s="416"/>
      <c r="AH91" s="416"/>
      <c r="AI91" s="416"/>
      <c r="AJ91" s="416"/>
      <c r="AK91" s="416"/>
      <c r="AL91" s="416"/>
      <c r="AM91" s="417"/>
      <c r="AN91" s="415">
        <f t="shared" si="7"/>
        <v>0</v>
      </c>
      <c r="AO91" s="416"/>
      <c r="AP91" s="416"/>
      <c r="AQ91" s="416"/>
      <c r="AR91" s="416"/>
      <c r="AS91" s="416"/>
      <c r="AT91" s="417"/>
      <c r="AU91" s="415">
        <f t="shared" si="8"/>
        <v>3149.382192</v>
      </c>
      <c r="AV91" s="416"/>
      <c r="AW91" s="416"/>
      <c r="AX91" s="416"/>
      <c r="AY91" s="416"/>
      <c r="AZ91" s="416"/>
      <c r="BA91" s="417"/>
      <c r="BB91" s="415">
        <f t="shared" si="9"/>
        <v>0</v>
      </c>
      <c r="BC91" s="416"/>
      <c r="BD91" s="416"/>
      <c r="BE91" s="416"/>
      <c r="BF91" s="416"/>
      <c r="BG91" s="416"/>
      <c r="BH91" s="417"/>
      <c r="BI91" s="415">
        <f t="shared" si="10"/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5"/>
        <v>2.3</v>
      </c>
      <c r="C92" s="421"/>
      <c r="D92" s="422"/>
      <c r="E92" s="424">
        <f t="shared" si="11"/>
        <v>740.27054200000009</v>
      </c>
      <c r="F92" s="425"/>
      <c r="G92" s="425"/>
      <c r="H92" s="425"/>
      <c r="I92" s="425"/>
      <c r="J92" s="426"/>
      <c r="K92" s="415">
        <f t="shared" si="12"/>
        <v>0</v>
      </c>
      <c r="L92" s="416"/>
      <c r="M92" s="416"/>
      <c r="N92" s="416"/>
      <c r="O92" s="416"/>
      <c r="P92" s="416"/>
      <c r="Q92" s="417"/>
      <c r="R92" s="415">
        <f t="shared" si="13"/>
        <v>0</v>
      </c>
      <c r="S92" s="416"/>
      <c r="T92" s="416"/>
      <c r="U92" s="416"/>
      <c r="V92" s="416"/>
      <c r="W92" s="416"/>
      <c r="X92" s="417"/>
      <c r="Y92" s="415">
        <f t="shared" si="6"/>
        <v>0</v>
      </c>
      <c r="Z92" s="416"/>
      <c r="AA92" s="416"/>
      <c r="AB92" s="416"/>
      <c r="AC92" s="416"/>
      <c r="AD92" s="416"/>
      <c r="AE92" s="417"/>
      <c r="AF92" s="415">
        <f t="shared" si="14"/>
        <v>0</v>
      </c>
      <c r="AG92" s="416"/>
      <c r="AH92" s="416"/>
      <c r="AI92" s="416"/>
      <c r="AJ92" s="416"/>
      <c r="AK92" s="416"/>
      <c r="AL92" s="416"/>
      <c r="AM92" s="417"/>
      <c r="AN92" s="415">
        <f t="shared" si="7"/>
        <v>0</v>
      </c>
      <c r="AO92" s="416"/>
      <c r="AP92" s="416"/>
      <c r="AQ92" s="416"/>
      <c r="AR92" s="416"/>
      <c r="AS92" s="416"/>
      <c r="AT92" s="417"/>
      <c r="AU92" s="415">
        <f t="shared" si="8"/>
        <v>0</v>
      </c>
      <c r="AV92" s="416"/>
      <c r="AW92" s="416"/>
      <c r="AX92" s="416"/>
      <c r="AY92" s="416"/>
      <c r="AZ92" s="416"/>
      <c r="BA92" s="417"/>
      <c r="BB92" s="415">
        <f t="shared" si="9"/>
        <v>0</v>
      </c>
      <c r="BC92" s="416"/>
      <c r="BD92" s="416"/>
      <c r="BE92" s="416"/>
      <c r="BF92" s="416"/>
      <c r="BG92" s="416"/>
      <c r="BH92" s="417"/>
      <c r="BI92" s="415">
        <f t="shared" si="10"/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5"/>
        <v>03</v>
      </c>
      <c r="C93" s="421"/>
      <c r="D93" s="422"/>
      <c r="E93" s="424">
        <f t="shared" si="11"/>
        <v>0</v>
      </c>
      <c r="F93" s="425"/>
      <c r="G93" s="425"/>
      <c r="H93" s="425"/>
      <c r="I93" s="425"/>
      <c r="J93" s="426"/>
      <c r="K93" s="415">
        <f t="shared" si="12"/>
        <v>0</v>
      </c>
      <c r="L93" s="416"/>
      <c r="M93" s="416"/>
      <c r="N93" s="416"/>
      <c r="O93" s="416"/>
      <c r="P93" s="416"/>
      <c r="Q93" s="417"/>
      <c r="R93" s="415">
        <f t="shared" si="13"/>
        <v>0</v>
      </c>
      <c r="S93" s="416"/>
      <c r="T93" s="416"/>
      <c r="U93" s="416"/>
      <c r="V93" s="416"/>
      <c r="W93" s="416"/>
      <c r="X93" s="417"/>
      <c r="Y93" s="415">
        <f t="shared" si="6"/>
        <v>0</v>
      </c>
      <c r="Z93" s="416"/>
      <c r="AA93" s="416"/>
      <c r="AB93" s="416"/>
      <c r="AC93" s="416"/>
      <c r="AD93" s="416"/>
      <c r="AE93" s="417"/>
      <c r="AF93" s="415">
        <f t="shared" si="14"/>
        <v>0</v>
      </c>
      <c r="AG93" s="416"/>
      <c r="AH93" s="416"/>
      <c r="AI93" s="416"/>
      <c r="AJ93" s="416"/>
      <c r="AK93" s="416"/>
      <c r="AL93" s="416"/>
      <c r="AM93" s="417"/>
      <c r="AN93" s="415">
        <f t="shared" si="7"/>
        <v>0</v>
      </c>
      <c r="AO93" s="416"/>
      <c r="AP93" s="416"/>
      <c r="AQ93" s="416"/>
      <c r="AR93" s="416"/>
      <c r="AS93" s="416"/>
      <c r="AT93" s="417"/>
      <c r="AU93" s="415">
        <f t="shared" si="8"/>
        <v>0</v>
      </c>
      <c r="AV93" s="416"/>
      <c r="AW93" s="416"/>
      <c r="AX93" s="416"/>
      <c r="AY93" s="416"/>
      <c r="AZ93" s="416"/>
      <c r="BA93" s="417"/>
      <c r="BB93" s="415">
        <f t="shared" si="9"/>
        <v>0</v>
      </c>
      <c r="BC93" s="416"/>
      <c r="BD93" s="416"/>
      <c r="BE93" s="416"/>
      <c r="BF93" s="416"/>
      <c r="BG93" s="416"/>
      <c r="BH93" s="417"/>
      <c r="BI93" s="415">
        <f t="shared" si="10"/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5"/>
        <v>3.1</v>
      </c>
      <c r="C94" s="421"/>
      <c r="D94" s="422"/>
      <c r="E94" s="424">
        <f t="shared" si="11"/>
        <v>4208.430206</v>
      </c>
      <c r="F94" s="425"/>
      <c r="G94" s="425"/>
      <c r="H94" s="425"/>
      <c r="I94" s="425"/>
      <c r="J94" s="426"/>
      <c r="K94" s="415">
        <f t="shared" si="12"/>
        <v>0</v>
      </c>
      <c r="L94" s="416"/>
      <c r="M94" s="416"/>
      <c r="N94" s="416"/>
      <c r="O94" s="416"/>
      <c r="P94" s="416"/>
      <c r="Q94" s="417"/>
      <c r="R94" s="415">
        <f t="shared" si="13"/>
        <v>4208.430206</v>
      </c>
      <c r="S94" s="416"/>
      <c r="T94" s="416"/>
      <c r="U94" s="416"/>
      <c r="V94" s="416"/>
      <c r="W94" s="416"/>
      <c r="X94" s="417"/>
      <c r="Y94" s="415">
        <f t="shared" si="6"/>
        <v>0</v>
      </c>
      <c r="Z94" s="416"/>
      <c r="AA94" s="416"/>
      <c r="AB94" s="416"/>
      <c r="AC94" s="416"/>
      <c r="AD94" s="416"/>
      <c r="AE94" s="417"/>
      <c r="AF94" s="415">
        <f t="shared" si="14"/>
        <v>4208.430206</v>
      </c>
      <c r="AG94" s="416"/>
      <c r="AH94" s="416"/>
      <c r="AI94" s="416"/>
      <c r="AJ94" s="416"/>
      <c r="AK94" s="416"/>
      <c r="AL94" s="416"/>
      <c r="AM94" s="417"/>
      <c r="AN94" s="415">
        <f t="shared" si="7"/>
        <v>0</v>
      </c>
      <c r="AO94" s="416"/>
      <c r="AP94" s="416"/>
      <c r="AQ94" s="416"/>
      <c r="AR94" s="416"/>
      <c r="AS94" s="416"/>
      <c r="AT94" s="417"/>
      <c r="AU94" s="415">
        <f t="shared" si="8"/>
        <v>4208.430206</v>
      </c>
      <c r="AV94" s="416"/>
      <c r="AW94" s="416"/>
      <c r="AX94" s="416"/>
      <c r="AY94" s="416"/>
      <c r="AZ94" s="416"/>
      <c r="BA94" s="417"/>
      <c r="BB94" s="415">
        <f t="shared" si="9"/>
        <v>0</v>
      </c>
      <c r="BC94" s="416"/>
      <c r="BD94" s="416"/>
      <c r="BE94" s="416"/>
      <c r="BF94" s="416"/>
      <c r="BG94" s="416"/>
      <c r="BH94" s="417"/>
      <c r="BI94" s="415">
        <f t="shared" si="10"/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5"/>
        <v>4.1</v>
      </c>
      <c r="C95" s="421"/>
      <c r="D95" s="422"/>
      <c r="E95" s="424">
        <f t="shared" si="11"/>
        <v>1114.7171795999998</v>
      </c>
      <c r="F95" s="425"/>
      <c r="G95" s="425"/>
      <c r="H95" s="425"/>
      <c r="I95" s="425"/>
      <c r="J95" s="426"/>
      <c r="K95" s="415">
        <f t="shared" si="12"/>
        <v>0</v>
      </c>
      <c r="L95" s="416"/>
      <c r="M95" s="416"/>
      <c r="N95" s="416"/>
      <c r="O95" s="416"/>
      <c r="P95" s="416"/>
      <c r="Q95" s="417"/>
      <c r="R95" s="415">
        <f t="shared" si="13"/>
        <v>1114.7171795999998</v>
      </c>
      <c r="S95" s="416"/>
      <c r="T95" s="416"/>
      <c r="U95" s="416"/>
      <c r="V95" s="416"/>
      <c r="W95" s="416"/>
      <c r="X95" s="417"/>
      <c r="Y95" s="415">
        <f t="shared" si="6"/>
        <v>0</v>
      </c>
      <c r="Z95" s="416"/>
      <c r="AA95" s="416"/>
      <c r="AB95" s="416"/>
      <c r="AC95" s="416"/>
      <c r="AD95" s="416"/>
      <c r="AE95" s="417"/>
      <c r="AF95" s="415">
        <f t="shared" si="14"/>
        <v>1114.7171795999998</v>
      </c>
      <c r="AG95" s="416"/>
      <c r="AH95" s="416"/>
      <c r="AI95" s="416"/>
      <c r="AJ95" s="416"/>
      <c r="AK95" s="416"/>
      <c r="AL95" s="416"/>
      <c r="AM95" s="417"/>
      <c r="AN95" s="415">
        <f t="shared" si="7"/>
        <v>0</v>
      </c>
      <c r="AO95" s="416"/>
      <c r="AP95" s="416"/>
      <c r="AQ95" s="416"/>
      <c r="AR95" s="416"/>
      <c r="AS95" s="416"/>
      <c r="AT95" s="417"/>
      <c r="AU95" s="415">
        <f t="shared" si="8"/>
        <v>1114.7171795999998</v>
      </c>
      <c r="AV95" s="416"/>
      <c r="AW95" s="416"/>
      <c r="AX95" s="416"/>
      <c r="AY95" s="416"/>
      <c r="AZ95" s="416"/>
      <c r="BA95" s="417"/>
      <c r="BB95" s="415">
        <f t="shared" si="9"/>
        <v>0</v>
      </c>
      <c r="BC95" s="416"/>
      <c r="BD95" s="416"/>
      <c r="BE95" s="416"/>
      <c r="BF95" s="416"/>
      <c r="BG95" s="416"/>
      <c r="BH95" s="417"/>
      <c r="BI95" s="415">
        <f t="shared" si="10"/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 t="shared" si="5"/>
        <v>4.3</v>
      </c>
      <c r="C96" s="421"/>
      <c r="D96" s="422"/>
      <c r="E96" s="424">
        <f t="shared" si="11"/>
        <v>15918.946760999999</v>
      </c>
      <c r="F96" s="425"/>
      <c r="G96" s="425"/>
      <c r="H96" s="425"/>
      <c r="I96" s="425"/>
      <c r="J96" s="426"/>
      <c r="K96" s="415">
        <f t="shared" si="12"/>
        <v>0</v>
      </c>
      <c r="L96" s="416"/>
      <c r="M96" s="416"/>
      <c r="N96" s="416"/>
      <c r="O96" s="416"/>
      <c r="P96" s="416"/>
      <c r="Q96" s="417"/>
      <c r="R96" s="415">
        <f t="shared" si="13"/>
        <v>0</v>
      </c>
      <c r="S96" s="416"/>
      <c r="T96" s="416"/>
      <c r="U96" s="416"/>
      <c r="V96" s="416"/>
      <c r="W96" s="416"/>
      <c r="X96" s="417"/>
      <c r="Y96" s="415">
        <f t="shared" si="6"/>
        <v>0</v>
      </c>
      <c r="Z96" s="416"/>
      <c r="AA96" s="416"/>
      <c r="AB96" s="416"/>
      <c r="AC96" s="416"/>
      <c r="AD96" s="416"/>
      <c r="AE96" s="417"/>
      <c r="AF96" s="415">
        <f t="shared" si="14"/>
        <v>0</v>
      </c>
      <c r="AG96" s="416"/>
      <c r="AH96" s="416"/>
      <c r="AI96" s="416"/>
      <c r="AJ96" s="416"/>
      <c r="AK96" s="416"/>
      <c r="AL96" s="416"/>
      <c r="AM96" s="417"/>
      <c r="AN96" s="415">
        <f t="shared" si="7"/>
        <v>0</v>
      </c>
      <c r="AO96" s="416"/>
      <c r="AP96" s="416"/>
      <c r="AQ96" s="416"/>
      <c r="AR96" s="416"/>
      <c r="AS96" s="416"/>
      <c r="AT96" s="417"/>
      <c r="AU96" s="415">
        <f t="shared" si="8"/>
        <v>0</v>
      </c>
      <c r="AV96" s="416"/>
      <c r="AW96" s="416"/>
      <c r="AX96" s="416"/>
      <c r="AY96" s="416"/>
      <c r="AZ96" s="416"/>
      <c r="BA96" s="417"/>
      <c r="BB96" s="415">
        <f t="shared" si="9"/>
        <v>0</v>
      </c>
      <c r="BC96" s="416"/>
      <c r="BD96" s="416"/>
      <c r="BE96" s="416"/>
      <c r="BF96" s="416"/>
      <c r="BG96" s="416"/>
      <c r="BH96" s="417"/>
      <c r="BI96" s="415">
        <f t="shared" si="10"/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 t="shared" si="5"/>
        <v>05</v>
      </c>
      <c r="C97" s="421"/>
      <c r="D97" s="422"/>
      <c r="E97" s="424">
        <f t="shared" si="11"/>
        <v>0</v>
      </c>
      <c r="F97" s="425"/>
      <c r="G97" s="425"/>
      <c r="H97" s="425"/>
      <c r="I97" s="425"/>
      <c r="J97" s="426"/>
      <c r="K97" s="415">
        <f t="shared" si="12"/>
        <v>0</v>
      </c>
      <c r="L97" s="416"/>
      <c r="M97" s="416"/>
      <c r="N97" s="416"/>
      <c r="O97" s="416"/>
      <c r="P97" s="416"/>
      <c r="Q97" s="417"/>
      <c r="R97" s="415">
        <f t="shared" si="13"/>
        <v>0</v>
      </c>
      <c r="S97" s="416"/>
      <c r="T97" s="416"/>
      <c r="U97" s="416"/>
      <c r="V97" s="416"/>
      <c r="W97" s="416"/>
      <c r="X97" s="417"/>
      <c r="Y97" s="415">
        <f t="shared" si="6"/>
        <v>0</v>
      </c>
      <c r="Z97" s="416"/>
      <c r="AA97" s="416"/>
      <c r="AB97" s="416"/>
      <c r="AC97" s="416"/>
      <c r="AD97" s="416"/>
      <c r="AE97" s="417"/>
      <c r="AF97" s="415">
        <f t="shared" si="14"/>
        <v>0</v>
      </c>
      <c r="AG97" s="416"/>
      <c r="AH97" s="416"/>
      <c r="AI97" s="416"/>
      <c r="AJ97" s="416"/>
      <c r="AK97" s="416"/>
      <c r="AL97" s="416"/>
      <c r="AM97" s="417"/>
      <c r="AN97" s="415">
        <f t="shared" si="7"/>
        <v>0</v>
      </c>
      <c r="AO97" s="416"/>
      <c r="AP97" s="416"/>
      <c r="AQ97" s="416"/>
      <c r="AR97" s="416"/>
      <c r="AS97" s="416"/>
      <c r="AT97" s="417"/>
      <c r="AU97" s="415">
        <f t="shared" si="8"/>
        <v>0</v>
      </c>
      <c r="AV97" s="416"/>
      <c r="AW97" s="416"/>
      <c r="AX97" s="416"/>
      <c r="AY97" s="416"/>
      <c r="AZ97" s="416"/>
      <c r="BA97" s="417"/>
      <c r="BB97" s="415">
        <f t="shared" si="9"/>
        <v>0</v>
      </c>
      <c r="BC97" s="416"/>
      <c r="BD97" s="416"/>
      <c r="BE97" s="416"/>
      <c r="BF97" s="416"/>
      <c r="BG97" s="416"/>
      <c r="BH97" s="417"/>
      <c r="BI97" s="415">
        <f t="shared" si="10"/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si="5"/>
        <v>5.1</v>
      </c>
      <c r="C98" s="421"/>
      <c r="D98" s="422"/>
      <c r="E98" s="424">
        <f t="shared" ref="E98:E103" si="15">AE25</f>
        <v>7662.1926719999992</v>
      </c>
      <c r="F98" s="425"/>
      <c r="G98" s="425"/>
      <c r="H98" s="425"/>
      <c r="I98" s="425"/>
      <c r="J98" s="426"/>
      <c r="K98" s="415">
        <f t="shared" si="12"/>
        <v>0</v>
      </c>
      <c r="L98" s="416"/>
      <c r="M98" s="416"/>
      <c r="N98" s="416"/>
      <c r="O98" s="416"/>
      <c r="P98" s="416"/>
      <c r="Q98" s="417"/>
      <c r="R98" s="415">
        <f t="shared" si="13"/>
        <v>6438.8469899884794</v>
      </c>
      <c r="S98" s="416"/>
      <c r="T98" s="416"/>
      <c r="U98" s="416"/>
      <c r="V98" s="416"/>
      <c r="W98" s="416"/>
      <c r="X98" s="417"/>
      <c r="Y98" s="409">
        <f t="shared" si="6"/>
        <v>0</v>
      </c>
      <c r="Z98" s="410"/>
      <c r="AA98" s="410"/>
      <c r="AB98" s="410"/>
      <c r="AC98" s="410"/>
      <c r="AD98" s="410"/>
      <c r="AE98" s="411"/>
      <c r="AF98" s="415">
        <f t="shared" si="14"/>
        <v>6438.8469899884794</v>
      </c>
      <c r="AG98" s="416"/>
      <c r="AH98" s="416"/>
      <c r="AI98" s="416"/>
      <c r="AJ98" s="416"/>
      <c r="AK98" s="416"/>
      <c r="AL98" s="416"/>
      <c r="AM98" s="417"/>
      <c r="AN98" s="409">
        <f t="shared" si="7"/>
        <v>0</v>
      </c>
      <c r="AO98" s="410"/>
      <c r="AP98" s="410"/>
      <c r="AQ98" s="410"/>
      <c r="AR98" s="410"/>
      <c r="AS98" s="410"/>
      <c r="AT98" s="411"/>
      <c r="AU98" s="409">
        <f t="shared" si="8"/>
        <v>6438.8469899884794</v>
      </c>
      <c r="AV98" s="410"/>
      <c r="AW98" s="410"/>
      <c r="AX98" s="410"/>
      <c r="AY98" s="410"/>
      <c r="AZ98" s="410"/>
      <c r="BA98" s="411"/>
      <c r="BB98" s="409">
        <f t="shared" si="9"/>
        <v>0</v>
      </c>
      <c r="BC98" s="410"/>
      <c r="BD98" s="410"/>
      <c r="BE98" s="410"/>
      <c r="BF98" s="410"/>
      <c r="BG98" s="410"/>
      <c r="BH98" s="411"/>
      <c r="BI98" s="409">
        <f t="shared" si="10"/>
        <v>6438.8469899884794</v>
      </c>
      <c r="BJ98" s="410"/>
      <c r="BK98" s="410"/>
      <c r="BL98" s="410"/>
      <c r="BM98" s="410"/>
      <c r="BN98" s="410"/>
      <c r="BO98" s="410"/>
      <c r="BP98" s="414"/>
    </row>
    <row r="99" spans="1:68" ht="14.25" x14ac:dyDescent="0.2">
      <c r="A99" s="11"/>
      <c r="B99" s="420" t="str">
        <f t="shared" si="5"/>
        <v>06</v>
      </c>
      <c r="C99" s="421"/>
      <c r="D99" s="422"/>
      <c r="E99" s="424">
        <f t="shared" si="15"/>
        <v>0</v>
      </c>
      <c r="F99" s="425"/>
      <c r="G99" s="425"/>
      <c r="H99" s="425"/>
      <c r="I99" s="425"/>
      <c r="J99" s="426"/>
      <c r="K99" s="415">
        <f t="shared" si="12"/>
        <v>0</v>
      </c>
      <c r="L99" s="416"/>
      <c r="M99" s="416"/>
      <c r="N99" s="416"/>
      <c r="O99" s="416"/>
      <c r="P99" s="416"/>
      <c r="Q99" s="417"/>
      <c r="R99" s="415">
        <f t="shared" si="13"/>
        <v>0</v>
      </c>
      <c r="S99" s="416"/>
      <c r="T99" s="416"/>
      <c r="U99" s="416"/>
      <c r="V99" s="416"/>
      <c r="W99" s="416"/>
      <c r="X99" s="417"/>
      <c r="Y99" s="409">
        <f>IF(AC26=1,AF99,0)</f>
        <v>0</v>
      </c>
      <c r="Z99" s="410"/>
      <c r="AA99" s="410"/>
      <c r="AB99" s="410"/>
      <c r="AC99" s="410"/>
      <c r="AD99" s="410"/>
      <c r="AE99" s="411"/>
      <c r="AF99" s="415">
        <f t="shared" si="14"/>
        <v>0</v>
      </c>
      <c r="AG99" s="416"/>
      <c r="AH99" s="416"/>
      <c r="AI99" s="416"/>
      <c r="AJ99" s="416"/>
      <c r="AK99" s="416"/>
      <c r="AL99" s="416"/>
      <c r="AM99" s="417"/>
      <c r="AN99" s="409">
        <f t="shared" ref="AN99:AN140" si="16">K99</f>
        <v>0</v>
      </c>
      <c r="AO99" s="410"/>
      <c r="AP99" s="410"/>
      <c r="AQ99" s="410"/>
      <c r="AR99" s="410"/>
      <c r="AS99" s="410"/>
      <c r="AT99" s="411"/>
      <c r="AU99" s="409">
        <f t="shared" ref="AU99:AU140" si="17">R99</f>
        <v>0</v>
      </c>
      <c r="AV99" s="410"/>
      <c r="AW99" s="410"/>
      <c r="AX99" s="410"/>
      <c r="AY99" s="410"/>
      <c r="AZ99" s="410"/>
      <c r="BA99" s="411"/>
      <c r="BB99" s="409">
        <f>Y99</f>
        <v>0</v>
      </c>
      <c r="BC99" s="410"/>
      <c r="BD99" s="410"/>
      <c r="BE99" s="410"/>
      <c r="BF99" s="410"/>
      <c r="BG99" s="410"/>
      <c r="BH99" s="411"/>
      <c r="BI99" s="409">
        <f>E99*BI26/100</f>
        <v>0</v>
      </c>
      <c r="BJ99" s="410"/>
      <c r="BK99" s="410"/>
      <c r="BL99" s="410"/>
      <c r="BM99" s="410"/>
      <c r="BN99" s="410"/>
      <c r="BO99" s="410"/>
      <c r="BP99" s="414"/>
    </row>
    <row r="100" spans="1:68" ht="14.25" x14ac:dyDescent="0.2">
      <c r="A100" s="11"/>
      <c r="B100" s="420" t="str">
        <f t="shared" si="5"/>
        <v>6.1</v>
      </c>
      <c r="C100" s="421"/>
      <c r="D100" s="422"/>
      <c r="E100" s="424">
        <f t="shared" si="15"/>
        <v>10909.44424956</v>
      </c>
      <c r="F100" s="425"/>
      <c r="G100" s="425"/>
      <c r="H100" s="425"/>
      <c r="I100" s="425"/>
      <c r="J100" s="426"/>
      <c r="K100" s="415">
        <f t="shared" si="12"/>
        <v>0</v>
      </c>
      <c r="L100" s="416"/>
      <c r="M100" s="416"/>
      <c r="N100" s="416"/>
      <c r="O100" s="416"/>
      <c r="P100" s="416"/>
      <c r="Q100" s="417"/>
      <c r="R100" s="415">
        <f t="shared" si="13"/>
        <v>0</v>
      </c>
      <c r="S100" s="416"/>
      <c r="T100" s="416"/>
      <c r="U100" s="416"/>
      <c r="V100" s="416"/>
      <c r="W100" s="416"/>
      <c r="X100" s="417"/>
      <c r="Y100" s="409">
        <f>IF(AC27=1,AF100,0)</f>
        <v>0</v>
      </c>
      <c r="Z100" s="410"/>
      <c r="AA100" s="410"/>
      <c r="AB100" s="410"/>
      <c r="AC100" s="410"/>
      <c r="AD100" s="410"/>
      <c r="AE100" s="411"/>
      <c r="AF100" s="415">
        <f t="shared" si="14"/>
        <v>0</v>
      </c>
      <c r="AG100" s="416"/>
      <c r="AH100" s="416"/>
      <c r="AI100" s="416"/>
      <c r="AJ100" s="416"/>
      <c r="AK100" s="416"/>
      <c r="AL100" s="416"/>
      <c r="AM100" s="417"/>
      <c r="AN100" s="409">
        <f t="shared" si="16"/>
        <v>0</v>
      </c>
      <c r="AO100" s="412"/>
      <c r="AP100" s="412"/>
      <c r="AQ100" s="412"/>
      <c r="AR100" s="412"/>
      <c r="AS100" s="412"/>
      <c r="AT100" s="413"/>
      <c r="AU100" s="409">
        <f t="shared" si="17"/>
        <v>0</v>
      </c>
      <c r="AV100" s="410"/>
      <c r="AW100" s="410"/>
      <c r="AX100" s="410"/>
      <c r="AY100" s="410"/>
      <c r="AZ100" s="410"/>
      <c r="BA100" s="411"/>
      <c r="BB100" s="409">
        <f>Y100</f>
        <v>0</v>
      </c>
      <c r="BC100" s="410"/>
      <c r="BD100" s="410"/>
      <c r="BE100" s="410"/>
      <c r="BF100" s="410"/>
      <c r="BG100" s="410"/>
      <c r="BH100" s="411"/>
      <c r="BI100" s="409">
        <f>E100*BI27/100</f>
        <v>0</v>
      </c>
      <c r="BJ100" s="410"/>
      <c r="BK100" s="410"/>
      <c r="BL100" s="410"/>
      <c r="BM100" s="410"/>
      <c r="BN100" s="410"/>
      <c r="BO100" s="410"/>
      <c r="BP100" s="414"/>
    </row>
    <row r="101" spans="1:68" ht="14.25" x14ac:dyDescent="0.2">
      <c r="A101" s="11"/>
      <c r="B101" s="420" t="str">
        <f t="shared" si="5"/>
        <v>6.2</v>
      </c>
      <c r="C101" s="421"/>
      <c r="D101" s="422"/>
      <c r="E101" s="424">
        <f t="shared" si="15"/>
        <v>41262.434407999994</v>
      </c>
      <c r="F101" s="425"/>
      <c r="G101" s="425"/>
      <c r="H101" s="425"/>
      <c r="I101" s="425"/>
      <c r="J101" s="426"/>
      <c r="K101" s="415">
        <f t="shared" si="12"/>
        <v>0</v>
      </c>
      <c r="L101" s="416"/>
      <c r="M101" s="416"/>
      <c r="N101" s="416"/>
      <c r="O101" s="416"/>
      <c r="P101" s="416"/>
      <c r="Q101" s="417"/>
      <c r="R101" s="415">
        <f t="shared" si="13"/>
        <v>0</v>
      </c>
      <c r="S101" s="416"/>
      <c r="T101" s="416"/>
      <c r="U101" s="416"/>
      <c r="V101" s="416"/>
      <c r="W101" s="416"/>
      <c r="X101" s="417"/>
      <c r="Y101" s="87"/>
      <c r="Z101" s="89"/>
      <c r="AA101" s="89"/>
      <c r="AB101" s="89"/>
      <c r="AC101" s="89"/>
      <c r="AD101" s="89"/>
      <c r="AE101" s="90"/>
      <c r="AF101" s="415">
        <f t="shared" si="14"/>
        <v>0</v>
      </c>
      <c r="AG101" s="416"/>
      <c r="AH101" s="416"/>
      <c r="AI101" s="416"/>
      <c r="AJ101" s="416"/>
      <c r="AK101" s="416"/>
      <c r="AL101" s="416"/>
      <c r="AM101" s="417"/>
      <c r="AN101" s="409">
        <f t="shared" si="16"/>
        <v>0</v>
      </c>
      <c r="AO101" s="412"/>
      <c r="AP101" s="412"/>
      <c r="AQ101" s="412"/>
      <c r="AR101" s="412"/>
      <c r="AS101" s="412"/>
      <c r="AT101" s="413"/>
      <c r="AU101" s="409">
        <f t="shared" si="17"/>
        <v>0</v>
      </c>
      <c r="AV101" s="410"/>
      <c r="AW101" s="410"/>
      <c r="AX101" s="410"/>
      <c r="AY101" s="410"/>
      <c r="AZ101" s="410"/>
      <c r="BA101" s="411"/>
      <c r="BB101" s="87"/>
      <c r="BC101" s="89"/>
      <c r="BD101" s="89"/>
      <c r="BE101" s="89"/>
      <c r="BF101" s="89"/>
      <c r="BG101" s="89"/>
      <c r="BH101" s="90"/>
      <c r="BI101" s="409">
        <f t="shared" ref="BI101:BI113" si="18">E101*BI28/100</f>
        <v>0</v>
      </c>
      <c r="BJ101" s="410"/>
      <c r="BK101" s="410"/>
      <c r="BL101" s="410"/>
      <c r="BM101" s="410"/>
      <c r="BN101" s="410"/>
      <c r="BO101" s="410"/>
      <c r="BP101" s="414"/>
    </row>
    <row r="102" spans="1:68" ht="14.25" x14ac:dyDescent="0.2">
      <c r="A102" s="11"/>
      <c r="B102" s="420" t="str">
        <f t="shared" si="5"/>
        <v>6.3</v>
      </c>
      <c r="C102" s="421"/>
      <c r="D102" s="422"/>
      <c r="E102" s="424">
        <f t="shared" si="15"/>
        <v>2797.7048171999995</v>
      </c>
      <c r="F102" s="425"/>
      <c r="G102" s="425"/>
      <c r="H102" s="425"/>
      <c r="I102" s="425"/>
      <c r="J102" s="426"/>
      <c r="K102" s="415">
        <f t="shared" si="12"/>
        <v>0</v>
      </c>
      <c r="L102" s="416"/>
      <c r="M102" s="416"/>
      <c r="N102" s="416"/>
      <c r="O102" s="416"/>
      <c r="P102" s="416"/>
      <c r="Q102" s="417"/>
      <c r="R102" s="415">
        <f t="shared" si="13"/>
        <v>0</v>
      </c>
      <c r="S102" s="416"/>
      <c r="T102" s="416"/>
      <c r="U102" s="416"/>
      <c r="V102" s="416"/>
      <c r="W102" s="416"/>
      <c r="X102" s="417"/>
      <c r="Y102" s="87"/>
      <c r="Z102" s="89"/>
      <c r="AA102" s="89"/>
      <c r="AB102" s="89"/>
      <c r="AC102" s="89"/>
      <c r="AD102" s="89"/>
      <c r="AE102" s="90"/>
      <c r="AF102" s="415">
        <f t="shared" si="14"/>
        <v>0</v>
      </c>
      <c r="AG102" s="416"/>
      <c r="AH102" s="416"/>
      <c r="AI102" s="416"/>
      <c r="AJ102" s="416"/>
      <c r="AK102" s="416"/>
      <c r="AL102" s="416"/>
      <c r="AM102" s="417"/>
      <c r="AN102" s="409">
        <f t="shared" si="16"/>
        <v>0</v>
      </c>
      <c r="AO102" s="412"/>
      <c r="AP102" s="412"/>
      <c r="AQ102" s="412"/>
      <c r="AR102" s="412"/>
      <c r="AS102" s="412"/>
      <c r="AT102" s="413"/>
      <c r="AU102" s="409">
        <f t="shared" si="17"/>
        <v>0</v>
      </c>
      <c r="AV102" s="410"/>
      <c r="AW102" s="410"/>
      <c r="AX102" s="410"/>
      <c r="AY102" s="410"/>
      <c r="AZ102" s="410"/>
      <c r="BA102" s="411"/>
      <c r="BB102" s="87"/>
      <c r="BC102" s="89"/>
      <c r="BD102" s="89"/>
      <c r="BE102" s="89"/>
      <c r="BF102" s="89"/>
      <c r="BG102" s="89"/>
      <c r="BH102" s="90"/>
      <c r="BI102" s="409">
        <f t="shared" si="18"/>
        <v>0</v>
      </c>
      <c r="BJ102" s="410"/>
      <c r="BK102" s="410"/>
      <c r="BL102" s="410"/>
      <c r="BM102" s="410"/>
      <c r="BN102" s="410"/>
      <c r="BO102" s="410"/>
      <c r="BP102" s="414"/>
    </row>
    <row r="103" spans="1:68" ht="14.25" x14ac:dyDescent="0.2">
      <c r="A103" s="11"/>
      <c r="B103" s="420" t="str">
        <f t="shared" si="5"/>
        <v>6.4</v>
      </c>
      <c r="C103" s="421"/>
      <c r="D103" s="422"/>
      <c r="E103" s="424">
        <f t="shared" si="15"/>
        <v>1764.2509559999999</v>
      </c>
      <c r="F103" s="425"/>
      <c r="G103" s="425"/>
      <c r="H103" s="425"/>
      <c r="I103" s="425"/>
      <c r="J103" s="426"/>
      <c r="K103" s="415">
        <f t="shared" si="12"/>
        <v>0</v>
      </c>
      <c r="L103" s="416"/>
      <c r="M103" s="416"/>
      <c r="N103" s="416"/>
      <c r="O103" s="416"/>
      <c r="P103" s="416"/>
      <c r="Q103" s="417"/>
      <c r="R103" s="415">
        <f t="shared" si="13"/>
        <v>319.32942303599998</v>
      </c>
      <c r="S103" s="416"/>
      <c r="T103" s="416"/>
      <c r="U103" s="416"/>
      <c r="V103" s="416"/>
      <c r="W103" s="416"/>
      <c r="X103" s="417"/>
      <c r="Y103" s="87"/>
      <c r="Z103" s="89"/>
      <c r="AA103" s="89"/>
      <c r="AB103" s="89"/>
      <c r="AC103" s="89"/>
      <c r="AD103" s="89"/>
      <c r="AE103" s="90"/>
      <c r="AF103" s="415">
        <f t="shared" si="14"/>
        <v>319.32942303599998</v>
      </c>
      <c r="AG103" s="416"/>
      <c r="AH103" s="416"/>
      <c r="AI103" s="416"/>
      <c r="AJ103" s="416"/>
      <c r="AK103" s="416"/>
      <c r="AL103" s="416"/>
      <c r="AM103" s="417"/>
      <c r="AN103" s="409">
        <f t="shared" si="16"/>
        <v>0</v>
      </c>
      <c r="AO103" s="412"/>
      <c r="AP103" s="412"/>
      <c r="AQ103" s="412"/>
      <c r="AR103" s="412"/>
      <c r="AS103" s="412"/>
      <c r="AT103" s="413"/>
      <c r="AU103" s="409">
        <f t="shared" si="17"/>
        <v>319.32942303599998</v>
      </c>
      <c r="AV103" s="410"/>
      <c r="AW103" s="410"/>
      <c r="AX103" s="410"/>
      <c r="AY103" s="410"/>
      <c r="AZ103" s="410"/>
      <c r="BA103" s="411"/>
      <c r="BB103" s="87"/>
      <c r="BC103" s="89"/>
      <c r="BD103" s="89"/>
      <c r="BE103" s="89"/>
      <c r="BF103" s="89"/>
      <c r="BG103" s="89"/>
      <c r="BH103" s="90"/>
      <c r="BI103" s="409">
        <f t="shared" si="18"/>
        <v>319.32942303599998</v>
      </c>
      <c r="BJ103" s="410"/>
      <c r="BK103" s="410"/>
      <c r="BL103" s="410"/>
      <c r="BM103" s="410"/>
      <c r="BN103" s="410"/>
      <c r="BO103" s="410"/>
      <c r="BP103" s="414"/>
    </row>
    <row r="104" spans="1:68" ht="14.25" x14ac:dyDescent="0.2">
      <c r="A104" s="11"/>
      <c r="B104" s="420" t="str">
        <f t="shared" si="5"/>
        <v>6.5</v>
      </c>
      <c r="C104" s="421"/>
      <c r="D104" s="422"/>
      <c r="E104" s="424">
        <f t="shared" ref="E104:E111" si="19">AE31</f>
        <v>3060.7936415999998</v>
      </c>
      <c r="F104" s="425"/>
      <c r="G104" s="425"/>
      <c r="H104" s="425"/>
      <c r="I104" s="425"/>
      <c r="J104" s="426"/>
      <c r="K104" s="415">
        <f t="shared" si="12"/>
        <v>0</v>
      </c>
      <c r="L104" s="416"/>
      <c r="M104" s="416"/>
      <c r="N104" s="416"/>
      <c r="O104" s="416"/>
      <c r="P104" s="416"/>
      <c r="Q104" s="417"/>
      <c r="R104" s="415">
        <f t="shared" si="13"/>
        <v>554.00364912960003</v>
      </c>
      <c r="S104" s="416"/>
      <c r="T104" s="416"/>
      <c r="U104" s="416"/>
      <c r="V104" s="416"/>
      <c r="W104" s="416"/>
      <c r="X104" s="417"/>
      <c r="Y104" s="87"/>
      <c r="Z104" s="89"/>
      <c r="AA104" s="89"/>
      <c r="AB104" s="89"/>
      <c r="AC104" s="89"/>
      <c r="AD104" s="89"/>
      <c r="AE104" s="90"/>
      <c r="AF104" s="415">
        <f t="shared" si="14"/>
        <v>554.00364912960003</v>
      </c>
      <c r="AG104" s="416"/>
      <c r="AH104" s="416"/>
      <c r="AI104" s="416"/>
      <c r="AJ104" s="416"/>
      <c r="AK104" s="416"/>
      <c r="AL104" s="416"/>
      <c r="AM104" s="417"/>
      <c r="AN104" s="409">
        <f t="shared" si="16"/>
        <v>0</v>
      </c>
      <c r="AO104" s="412"/>
      <c r="AP104" s="412"/>
      <c r="AQ104" s="412"/>
      <c r="AR104" s="412"/>
      <c r="AS104" s="412"/>
      <c r="AT104" s="413"/>
      <c r="AU104" s="409">
        <f t="shared" si="17"/>
        <v>554.00364912960003</v>
      </c>
      <c r="AV104" s="410"/>
      <c r="AW104" s="410"/>
      <c r="AX104" s="410"/>
      <c r="AY104" s="410"/>
      <c r="AZ104" s="410"/>
      <c r="BA104" s="411"/>
      <c r="BB104" s="87"/>
      <c r="BC104" s="89"/>
      <c r="BD104" s="89"/>
      <c r="BE104" s="89"/>
      <c r="BF104" s="89"/>
      <c r="BG104" s="89"/>
      <c r="BH104" s="90"/>
      <c r="BI104" s="409">
        <f t="shared" si="18"/>
        <v>554.00364912960003</v>
      </c>
      <c r="BJ104" s="410"/>
      <c r="BK104" s="410"/>
      <c r="BL104" s="410"/>
      <c r="BM104" s="410"/>
      <c r="BN104" s="410"/>
      <c r="BO104" s="410"/>
      <c r="BP104" s="414"/>
    </row>
    <row r="105" spans="1:68" ht="14.25" x14ac:dyDescent="0.2">
      <c r="A105" s="11"/>
      <c r="B105" s="420" t="e">
        <f t="shared" si="5"/>
        <v>#REF!</v>
      </c>
      <c r="C105" s="421"/>
      <c r="D105" s="422"/>
      <c r="E105" s="424" t="e">
        <f t="shared" si="19"/>
        <v>#REF!</v>
      </c>
      <c r="F105" s="425"/>
      <c r="G105" s="425"/>
      <c r="H105" s="425"/>
      <c r="I105" s="425"/>
      <c r="J105" s="426"/>
      <c r="K105" s="415" t="e">
        <f t="shared" si="12"/>
        <v>#REF!</v>
      </c>
      <c r="L105" s="416"/>
      <c r="M105" s="416"/>
      <c r="N105" s="416"/>
      <c r="O105" s="416"/>
      <c r="P105" s="416"/>
      <c r="Q105" s="417"/>
      <c r="R105" s="415" t="e">
        <f t="shared" si="13"/>
        <v>#REF!</v>
      </c>
      <c r="S105" s="416"/>
      <c r="T105" s="416"/>
      <c r="U105" s="416"/>
      <c r="V105" s="416"/>
      <c r="W105" s="416"/>
      <c r="X105" s="417"/>
      <c r="Y105" s="87"/>
      <c r="Z105" s="89"/>
      <c r="AA105" s="89"/>
      <c r="AB105" s="89"/>
      <c r="AC105" s="89"/>
      <c r="AD105" s="89"/>
      <c r="AE105" s="90"/>
      <c r="AF105" s="415" t="e">
        <f t="shared" si="14"/>
        <v>#REF!</v>
      </c>
      <c r="AG105" s="416"/>
      <c r="AH105" s="416"/>
      <c r="AI105" s="416"/>
      <c r="AJ105" s="416"/>
      <c r="AK105" s="416"/>
      <c r="AL105" s="416"/>
      <c r="AM105" s="417"/>
      <c r="AN105" s="409" t="e">
        <f t="shared" si="16"/>
        <v>#REF!</v>
      </c>
      <c r="AO105" s="412"/>
      <c r="AP105" s="412"/>
      <c r="AQ105" s="412"/>
      <c r="AR105" s="412"/>
      <c r="AS105" s="412"/>
      <c r="AT105" s="413"/>
      <c r="AU105" s="409" t="e">
        <f t="shared" si="17"/>
        <v>#REF!</v>
      </c>
      <c r="AV105" s="410"/>
      <c r="AW105" s="410"/>
      <c r="AX105" s="410"/>
      <c r="AY105" s="410"/>
      <c r="AZ105" s="410"/>
      <c r="BA105" s="411"/>
      <c r="BB105" s="87"/>
      <c r="BC105" s="89"/>
      <c r="BD105" s="89"/>
      <c r="BE105" s="89"/>
      <c r="BF105" s="89"/>
      <c r="BG105" s="89"/>
      <c r="BH105" s="90"/>
      <c r="BI105" s="409" t="e">
        <f t="shared" si="18"/>
        <v>#REF!</v>
      </c>
      <c r="BJ105" s="410"/>
      <c r="BK105" s="410"/>
      <c r="BL105" s="410"/>
      <c r="BM105" s="410"/>
      <c r="BN105" s="410"/>
      <c r="BO105" s="410"/>
      <c r="BP105" s="414"/>
    </row>
    <row r="106" spans="1:68" ht="14.25" x14ac:dyDescent="0.2">
      <c r="A106" s="11"/>
      <c r="B106" s="420" t="e">
        <f t="shared" si="5"/>
        <v>#REF!</v>
      </c>
      <c r="C106" s="421"/>
      <c r="D106" s="422"/>
      <c r="E106" s="424" t="e">
        <f t="shared" si="19"/>
        <v>#REF!</v>
      </c>
      <c r="F106" s="425"/>
      <c r="G106" s="425"/>
      <c r="H106" s="425"/>
      <c r="I106" s="425"/>
      <c r="J106" s="426"/>
      <c r="K106" s="415" t="e">
        <f t="shared" si="12"/>
        <v>#REF!</v>
      </c>
      <c r="L106" s="416"/>
      <c r="M106" s="416"/>
      <c r="N106" s="416"/>
      <c r="O106" s="416"/>
      <c r="P106" s="416"/>
      <c r="Q106" s="417"/>
      <c r="R106" s="415" t="e">
        <f t="shared" si="13"/>
        <v>#REF!</v>
      </c>
      <c r="S106" s="416"/>
      <c r="T106" s="416"/>
      <c r="U106" s="416"/>
      <c r="V106" s="416"/>
      <c r="W106" s="416"/>
      <c r="X106" s="417"/>
      <c r="Y106" s="87"/>
      <c r="Z106" s="89"/>
      <c r="AA106" s="89"/>
      <c r="AB106" s="89"/>
      <c r="AC106" s="89"/>
      <c r="AD106" s="89"/>
      <c r="AE106" s="90"/>
      <c r="AF106" s="415" t="e">
        <f t="shared" si="14"/>
        <v>#REF!</v>
      </c>
      <c r="AG106" s="416"/>
      <c r="AH106" s="416"/>
      <c r="AI106" s="416"/>
      <c r="AJ106" s="416"/>
      <c r="AK106" s="416"/>
      <c r="AL106" s="416"/>
      <c r="AM106" s="417"/>
      <c r="AN106" s="409" t="e">
        <f t="shared" si="16"/>
        <v>#REF!</v>
      </c>
      <c r="AO106" s="412"/>
      <c r="AP106" s="412"/>
      <c r="AQ106" s="412"/>
      <c r="AR106" s="412"/>
      <c r="AS106" s="412"/>
      <c r="AT106" s="413"/>
      <c r="AU106" s="409" t="e">
        <f t="shared" si="17"/>
        <v>#REF!</v>
      </c>
      <c r="AV106" s="410"/>
      <c r="AW106" s="410"/>
      <c r="AX106" s="410"/>
      <c r="AY106" s="410"/>
      <c r="AZ106" s="410"/>
      <c r="BA106" s="411"/>
      <c r="BB106" s="87"/>
      <c r="BC106" s="89"/>
      <c r="BD106" s="89"/>
      <c r="BE106" s="89"/>
      <c r="BF106" s="89"/>
      <c r="BG106" s="89"/>
      <c r="BH106" s="90"/>
      <c r="BI106" s="409" t="e">
        <f t="shared" si="18"/>
        <v>#REF!</v>
      </c>
      <c r="BJ106" s="410"/>
      <c r="BK106" s="410"/>
      <c r="BL106" s="410"/>
      <c r="BM106" s="410"/>
      <c r="BN106" s="410"/>
      <c r="BO106" s="410"/>
      <c r="BP106" s="414"/>
    </row>
    <row r="107" spans="1:68" ht="14.25" x14ac:dyDescent="0.2">
      <c r="A107" s="11"/>
      <c r="B107" s="420" t="e">
        <f t="shared" si="5"/>
        <v>#REF!</v>
      </c>
      <c r="C107" s="421"/>
      <c r="D107" s="422"/>
      <c r="E107" s="424" t="e">
        <f t="shared" si="19"/>
        <v>#REF!</v>
      </c>
      <c r="F107" s="425"/>
      <c r="G107" s="425"/>
      <c r="H107" s="425"/>
      <c r="I107" s="425"/>
      <c r="J107" s="426"/>
      <c r="K107" s="415" t="e">
        <f t="shared" si="12"/>
        <v>#REF!</v>
      </c>
      <c r="L107" s="416"/>
      <c r="M107" s="416"/>
      <c r="N107" s="416"/>
      <c r="O107" s="416"/>
      <c r="P107" s="416"/>
      <c r="Q107" s="417"/>
      <c r="R107" s="415" t="e">
        <f t="shared" si="13"/>
        <v>#REF!</v>
      </c>
      <c r="S107" s="416"/>
      <c r="T107" s="416"/>
      <c r="U107" s="416"/>
      <c r="V107" s="416"/>
      <c r="W107" s="416"/>
      <c r="X107" s="417"/>
      <c r="Y107" s="87"/>
      <c r="Z107" s="89"/>
      <c r="AA107" s="89"/>
      <c r="AB107" s="89"/>
      <c r="AC107" s="89"/>
      <c r="AD107" s="89"/>
      <c r="AE107" s="90"/>
      <c r="AF107" s="415" t="e">
        <f t="shared" si="14"/>
        <v>#REF!</v>
      </c>
      <c r="AG107" s="416"/>
      <c r="AH107" s="416"/>
      <c r="AI107" s="416"/>
      <c r="AJ107" s="416"/>
      <c r="AK107" s="416"/>
      <c r="AL107" s="416"/>
      <c r="AM107" s="417"/>
      <c r="AN107" s="409" t="e">
        <f t="shared" si="16"/>
        <v>#REF!</v>
      </c>
      <c r="AO107" s="412"/>
      <c r="AP107" s="412"/>
      <c r="AQ107" s="412"/>
      <c r="AR107" s="412"/>
      <c r="AS107" s="412"/>
      <c r="AT107" s="413"/>
      <c r="AU107" s="409" t="e">
        <f t="shared" si="17"/>
        <v>#REF!</v>
      </c>
      <c r="AV107" s="410"/>
      <c r="AW107" s="410"/>
      <c r="AX107" s="410"/>
      <c r="AY107" s="410"/>
      <c r="AZ107" s="410"/>
      <c r="BA107" s="411"/>
      <c r="BB107" s="87"/>
      <c r="BC107" s="89"/>
      <c r="BD107" s="89"/>
      <c r="BE107" s="89"/>
      <c r="BF107" s="89"/>
      <c r="BG107" s="89"/>
      <c r="BH107" s="90"/>
      <c r="BI107" s="409" t="e">
        <f t="shared" si="18"/>
        <v>#REF!</v>
      </c>
      <c r="BJ107" s="410"/>
      <c r="BK107" s="410"/>
      <c r="BL107" s="410"/>
      <c r="BM107" s="410"/>
      <c r="BN107" s="410"/>
      <c r="BO107" s="410"/>
      <c r="BP107" s="414"/>
    </row>
    <row r="108" spans="1:68" ht="14.25" x14ac:dyDescent="0.2">
      <c r="A108" s="11"/>
      <c r="B108" s="420" t="e">
        <f t="shared" si="5"/>
        <v>#REF!</v>
      </c>
      <c r="C108" s="421"/>
      <c r="D108" s="422"/>
      <c r="E108" s="424" t="e">
        <f t="shared" si="19"/>
        <v>#REF!</v>
      </c>
      <c r="F108" s="425"/>
      <c r="G108" s="425"/>
      <c r="H108" s="425"/>
      <c r="I108" s="425"/>
      <c r="J108" s="426"/>
      <c r="K108" s="415" t="e">
        <f t="shared" si="12"/>
        <v>#REF!</v>
      </c>
      <c r="L108" s="416"/>
      <c r="M108" s="416"/>
      <c r="N108" s="416"/>
      <c r="O108" s="416"/>
      <c r="P108" s="416"/>
      <c r="Q108" s="417"/>
      <c r="R108" s="415" t="e">
        <f t="shared" si="13"/>
        <v>#REF!</v>
      </c>
      <c r="S108" s="416"/>
      <c r="T108" s="416"/>
      <c r="U108" s="416"/>
      <c r="V108" s="416"/>
      <c r="W108" s="416"/>
      <c r="X108" s="417"/>
      <c r="Y108" s="87"/>
      <c r="Z108" s="89"/>
      <c r="AA108" s="89"/>
      <c r="AB108" s="89"/>
      <c r="AC108" s="89"/>
      <c r="AD108" s="89"/>
      <c r="AE108" s="90"/>
      <c r="AF108" s="415" t="e">
        <f t="shared" si="14"/>
        <v>#REF!</v>
      </c>
      <c r="AG108" s="416"/>
      <c r="AH108" s="416"/>
      <c r="AI108" s="416"/>
      <c r="AJ108" s="416"/>
      <c r="AK108" s="416"/>
      <c r="AL108" s="416"/>
      <c r="AM108" s="417"/>
      <c r="AN108" s="409" t="e">
        <f t="shared" si="16"/>
        <v>#REF!</v>
      </c>
      <c r="AO108" s="412"/>
      <c r="AP108" s="412"/>
      <c r="AQ108" s="412"/>
      <c r="AR108" s="412"/>
      <c r="AS108" s="412"/>
      <c r="AT108" s="413"/>
      <c r="AU108" s="409" t="e">
        <f t="shared" si="17"/>
        <v>#REF!</v>
      </c>
      <c r="AV108" s="410"/>
      <c r="AW108" s="410"/>
      <c r="AX108" s="410"/>
      <c r="AY108" s="410"/>
      <c r="AZ108" s="410"/>
      <c r="BA108" s="411"/>
      <c r="BB108" s="87"/>
      <c r="BC108" s="89"/>
      <c r="BD108" s="89"/>
      <c r="BE108" s="89"/>
      <c r="BF108" s="89"/>
      <c r="BG108" s="89"/>
      <c r="BH108" s="90"/>
      <c r="BI108" s="409" t="e">
        <f t="shared" si="18"/>
        <v>#REF!</v>
      </c>
      <c r="BJ108" s="410"/>
      <c r="BK108" s="410"/>
      <c r="BL108" s="410"/>
      <c r="BM108" s="410"/>
      <c r="BN108" s="410"/>
      <c r="BO108" s="410"/>
      <c r="BP108" s="414"/>
    </row>
    <row r="109" spans="1:68" ht="14.25" x14ac:dyDescent="0.2">
      <c r="A109" s="11"/>
      <c r="B109" s="420" t="e">
        <f t="shared" si="5"/>
        <v>#REF!</v>
      </c>
      <c r="C109" s="421"/>
      <c r="D109" s="422"/>
      <c r="E109" s="424" t="e">
        <f t="shared" si="19"/>
        <v>#REF!</v>
      </c>
      <c r="F109" s="425"/>
      <c r="G109" s="425"/>
      <c r="H109" s="425"/>
      <c r="I109" s="425"/>
      <c r="J109" s="426"/>
      <c r="K109" s="415" t="e">
        <f t="shared" si="12"/>
        <v>#REF!</v>
      </c>
      <c r="L109" s="416"/>
      <c r="M109" s="416"/>
      <c r="N109" s="416"/>
      <c r="O109" s="416"/>
      <c r="P109" s="416"/>
      <c r="Q109" s="417"/>
      <c r="R109" s="415" t="e">
        <f t="shared" si="13"/>
        <v>#REF!</v>
      </c>
      <c r="S109" s="416"/>
      <c r="T109" s="416"/>
      <c r="U109" s="416"/>
      <c r="V109" s="416"/>
      <c r="W109" s="416"/>
      <c r="X109" s="417"/>
      <c r="Y109" s="87"/>
      <c r="Z109" s="89"/>
      <c r="AA109" s="89"/>
      <c r="AB109" s="89"/>
      <c r="AC109" s="89"/>
      <c r="AD109" s="89"/>
      <c r="AE109" s="90"/>
      <c r="AF109" s="415" t="e">
        <f t="shared" si="14"/>
        <v>#REF!</v>
      </c>
      <c r="AG109" s="416"/>
      <c r="AH109" s="416"/>
      <c r="AI109" s="416"/>
      <c r="AJ109" s="416"/>
      <c r="AK109" s="416"/>
      <c r="AL109" s="416"/>
      <c r="AM109" s="417"/>
      <c r="AN109" s="409" t="e">
        <f t="shared" si="16"/>
        <v>#REF!</v>
      </c>
      <c r="AO109" s="412"/>
      <c r="AP109" s="412"/>
      <c r="AQ109" s="412"/>
      <c r="AR109" s="412"/>
      <c r="AS109" s="412"/>
      <c r="AT109" s="413"/>
      <c r="AU109" s="409" t="e">
        <f t="shared" si="17"/>
        <v>#REF!</v>
      </c>
      <c r="AV109" s="410"/>
      <c r="AW109" s="410"/>
      <c r="AX109" s="410"/>
      <c r="AY109" s="410"/>
      <c r="AZ109" s="410"/>
      <c r="BA109" s="411"/>
      <c r="BB109" s="87"/>
      <c r="BC109" s="89"/>
      <c r="BD109" s="89"/>
      <c r="BE109" s="89"/>
      <c r="BF109" s="89"/>
      <c r="BG109" s="89"/>
      <c r="BH109" s="90"/>
      <c r="BI109" s="409" t="e">
        <f t="shared" si="18"/>
        <v>#REF!</v>
      </c>
      <c r="BJ109" s="410"/>
      <c r="BK109" s="410"/>
      <c r="BL109" s="410"/>
      <c r="BM109" s="410"/>
      <c r="BN109" s="410"/>
      <c r="BO109" s="410"/>
      <c r="BP109" s="414"/>
    </row>
    <row r="110" spans="1:68" ht="14.25" x14ac:dyDescent="0.2">
      <c r="A110" s="11"/>
      <c r="B110" s="420" t="e">
        <f t="shared" si="5"/>
        <v>#REF!</v>
      </c>
      <c r="C110" s="421"/>
      <c r="D110" s="422"/>
      <c r="E110" s="424" t="e">
        <f t="shared" si="19"/>
        <v>#REF!</v>
      </c>
      <c r="F110" s="425"/>
      <c r="G110" s="425"/>
      <c r="H110" s="425"/>
      <c r="I110" s="425"/>
      <c r="J110" s="426"/>
      <c r="K110" s="415" t="e">
        <f t="shared" si="12"/>
        <v>#REF!</v>
      </c>
      <c r="L110" s="416"/>
      <c r="M110" s="416"/>
      <c r="N110" s="416"/>
      <c r="O110" s="416"/>
      <c r="P110" s="416"/>
      <c r="Q110" s="417"/>
      <c r="R110" s="415" t="e">
        <f t="shared" si="13"/>
        <v>#REF!</v>
      </c>
      <c r="S110" s="416"/>
      <c r="T110" s="416"/>
      <c r="U110" s="416"/>
      <c r="V110" s="416"/>
      <c r="W110" s="416"/>
      <c r="X110" s="417"/>
      <c r="Y110" s="87"/>
      <c r="Z110" s="89"/>
      <c r="AA110" s="89"/>
      <c r="AB110" s="89"/>
      <c r="AC110" s="89"/>
      <c r="AD110" s="89"/>
      <c r="AE110" s="90"/>
      <c r="AF110" s="415" t="e">
        <f t="shared" si="14"/>
        <v>#REF!</v>
      </c>
      <c r="AG110" s="416"/>
      <c r="AH110" s="416"/>
      <c r="AI110" s="416"/>
      <c r="AJ110" s="416"/>
      <c r="AK110" s="416"/>
      <c r="AL110" s="416"/>
      <c r="AM110" s="417"/>
      <c r="AN110" s="409" t="e">
        <f t="shared" si="16"/>
        <v>#REF!</v>
      </c>
      <c r="AO110" s="412"/>
      <c r="AP110" s="412"/>
      <c r="AQ110" s="412"/>
      <c r="AR110" s="412"/>
      <c r="AS110" s="412"/>
      <c r="AT110" s="413"/>
      <c r="AU110" s="409" t="e">
        <f t="shared" si="17"/>
        <v>#REF!</v>
      </c>
      <c r="AV110" s="410"/>
      <c r="AW110" s="410"/>
      <c r="AX110" s="410"/>
      <c r="AY110" s="410"/>
      <c r="AZ110" s="410"/>
      <c r="BA110" s="411"/>
      <c r="BB110" s="87"/>
      <c r="BC110" s="89"/>
      <c r="BD110" s="89"/>
      <c r="BE110" s="89"/>
      <c r="BF110" s="89"/>
      <c r="BG110" s="89"/>
      <c r="BH110" s="90"/>
      <c r="BI110" s="409" t="e">
        <f t="shared" si="18"/>
        <v>#REF!</v>
      </c>
      <c r="BJ110" s="410"/>
      <c r="BK110" s="410"/>
      <c r="BL110" s="410"/>
      <c r="BM110" s="410"/>
      <c r="BN110" s="410"/>
      <c r="BO110" s="410"/>
      <c r="BP110" s="414"/>
    </row>
    <row r="111" spans="1:68" ht="14.25" x14ac:dyDescent="0.2">
      <c r="A111" s="11"/>
      <c r="B111" s="420" t="e">
        <f t="shared" si="5"/>
        <v>#REF!</v>
      </c>
      <c r="C111" s="421"/>
      <c r="D111" s="422"/>
      <c r="E111" s="424" t="e">
        <f t="shared" si="19"/>
        <v>#REF!</v>
      </c>
      <c r="F111" s="425"/>
      <c r="G111" s="425"/>
      <c r="H111" s="425"/>
      <c r="I111" s="425"/>
      <c r="J111" s="426"/>
      <c r="K111" s="415" t="e">
        <f t="shared" si="12"/>
        <v>#REF!</v>
      </c>
      <c r="L111" s="416"/>
      <c r="M111" s="416"/>
      <c r="N111" s="416"/>
      <c r="O111" s="416"/>
      <c r="P111" s="416"/>
      <c r="Q111" s="417"/>
      <c r="R111" s="415" t="e">
        <f t="shared" si="13"/>
        <v>#REF!</v>
      </c>
      <c r="S111" s="416"/>
      <c r="T111" s="416"/>
      <c r="U111" s="416"/>
      <c r="V111" s="416"/>
      <c r="W111" s="416"/>
      <c r="X111" s="417"/>
      <c r="Y111" s="87"/>
      <c r="Z111" s="89"/>
      <c r="AA111" s="89"/>
      <c r="AB111" s="89"/>
      <c r="AC111" s="89"/>
      <c r="AD111" s="89"/>
      <c r="AE111" s="90"/>
      <c r="AF111" s="415" t="e">
        <f t="shared" si="14"/>
        <v>#REF!</v>
      </c>
      <c r="AG111" s="416"/>
      <c r="AH111" s="416"/>
      <c r="AI111" s="416"/>
      <c r="AJ111" s="416"/>
      <c r="AK111" s="416"/>
      <c r="AL111" s="416"/>
      <c r="AM111" s="417"/>
      <c r="AN111" s="409" t="e">
        <f t="shared" si="16"/>
        <v>#REF!</v>
      </c>
      <c r="AO111" s="412"/>
      <c r="AP111" s="412"/>
      <c r="AQ111" s="412"/>
      <c r="AR111" s="412"/>
      <c r="AS111" s="412"/>
      <c r="AT111" s="413"/>
      <c r="AU111" s="409" t="e">
        <f t="shared" si="17"/>
        <v>#REF!</v>
      </c>
      <c r="AV111" s="410"/>
      <c r="AW111" s="410"/>
      <c r="AX111" s="410"/>
      <c r="AY111" s="410"/>
      <c r="AZ111" s="410"/>
      <c r="BA111" s="411"/>
      <c r="BB111" s="87"/>
      <c r="BC111" s="89"/>
      <c r="BD111" s="89"/>
      <c r="BE111" s="89"/>
      <c r="BF111" s="89"/>
      <c r="BG111" s="89"/>
      <c r="BH111" s="90"/>
      <c r="BI111" s="409" t="e">
        <f t="shared" si="18"/>
        <v>#REF!</v>
      </c>
      <c r="BJ111" s="410"/>
      <c r="BK111" s="410"/>
      <c r="BL111" s="410"/>
      <c r="BM111" s="410"/>
      <c r="BN111" s="410"/>
      <c r="BO111" s="410"/>
      <c r="BP111" s="414"/>
    </row>
    <row r="112" spans="1:68" ht="14.25" x14ac:dyDescent="0.2">
      <c r="A112" s="11"/>
      <c r="B112" s="420" t="e">
        <f t="shared" si="5"/>
        <v>#REF!</v>
      </c>
      <c r="C112" s="421"/>
      <c r="D112" s="422"/>
      <c r="E112" s="424" t="e">
        <f>AE39</f>
        <v>#REF!</v>
      </c>
      <c r="F112" s="425"/>
      <c r="G112" s="425"/>
      <c r="H112" s="425"/>
      <c r="I112" s="425"/>
      <c r="J112" s="426"/>
      <c r="K112" s="415" t="e">
        <f t="shared" si="12"/>
        <v>#REF!</v>
      </c>
      <c r="L112" s="416"/>
      <c r="M112" s="416"/>
      <c r="N112" s="416"/>
      <c r="O112" s="416"/>
      <c r="P112" s="416"/>
      <c r="Q112" s="417"/>
      <c r="R112" s="415" t="e">
        <f t="shared" si="13"/>
        <v>#REF!</v>
      </c>
      <c r="S112" s="416"/>
      <c r="T112" s="416"/>
      <c r="U112" s="416"/>
      <c r="V112" s="416"/>
      <c r="W112" s="416"/>
      <c r="X112" s="417"/>
      <c r="Y112" s="87"/>
      <c r="Z112" s="89"/>
      <c r="AA112" s="89"/>
      <c r="AB112" s="89"/>
      <c r="AC112" s="89"/>
      <c r="AD112" s="89"/>
      <c r="AE112" s="90"/>
      <c r="AF112" s="415" t="e">
        <f t="shared" si="14"/>
        <v>#REF!</v>
      </c>
      <c r="AG112" s="416"/>
      <c r="AH112" s="416"/>
      <c r="AI112" s="416"/>
      <c r="AJ112" s="416"/>
      <c r="AK112" s="416"/>
      <c r="AL112" s="416"/>
      <c r="AM112" s="417"/>
      <c r="AN112" s="409" t="e">
        <f t="shared" si="16"/>
        <v>#REF!</v>
      </c>
      <c r="AO112" s="412"/>
      <c r="AP112" s="412"/>
      <c r="AQ112" s="412"/>
      <c r="AR112" s="412"/>
      <c r="AS112" s="412"/>
      <c r="AT112" s="413"/>
      <c r="AU112" s="409" t="e">
        <f t="shared" si="17"/>
        <v>#REF!</v>
      </c>
      <c r="AV112" s="410"/>
      <c r="AW112" s="410"/>
      <c r="AX112" s="410"/>
      <c r="AY112" s="410"/>
      <c r="AZ112" s="410"/>
      <c r="BA112" s="411"/>
      <c r="BB112" s="87"/>
      <c r="BC112" s="89"/>
      <c r="BD112" s="89"/>
      <c r="BE112" s="89"/>
      <c r="BF112" s="89"/>
      <c r="BG112" s="89"/>
      <c r="BH112" s="90"/>
      <c r="BI112" s="409" t="e">
        <f t="shared" si="18"/>
        <v>#REF!</v>
      </c>
      <c r="BJ112" s="410"/>
      <c r="BK112" s="410"/>
      <c r="BL112" s="410"/>
      <c r="BM112" s="410"/>
      <c r="BN112" s="410"/>
      <c r="BO112" s="410"/>
      <c r="BP112" s="414"/>
    </row>
    <row r="113" spans="1:68" ht="14.25" x14ac:dyDescent="0.2">
      <c r="A113" s="11"/>
      <c r="B113" s="420" t="e">
        <f t="shared" si="5"/>
        <v>#REF!</v>
      </c>
      <c r="C113" s="421"/>
      <c r="D113" s="422"/>
      <c r="E113" s="424" t="e">
        <f>AE40</f>
        <v>#REF!</v>
      </c>
      <c r="F113" s="425"/>
      <c r="G113" s="425"/>
      <c r="H113" s="425"/>
      <c r="I113" s="425"/>
      <c r="J113" s="426"/>
      <c r="K113" s="415" t="e">
        <f t="shared" si="12"/>
        <v>#REF!</v>
      </c>
      <c r="L113" s="416"/>
      <c r="M113" s="416"/>
      <c r="N113" s="416"/>
      <c r="O113" s="416"/>
      <c r="P113" s="416"/>
      <c r="Q113" s="417"/>
      <c r="R113" s="415" t="e">
        <f t="shared" si="13"/>
        <v>#REF!</v>
      </c>
      <c r="S113" s="416"/>
      <c r="T113" s="416"/>
      <c r="U113" s="416"/>
      <c r="V113" s="416"/>
      <c r="W113" s="416"/>
      <c r="X113" s="417"/>
      <c r="Y113" s="87"/>
      <c r="Z113" s="89"/>
      <c r="AA113" s="89"/>
      <c r="AB113" s="89"/>
      <c r="AC113" s="89"/>
      <c r="AD113" s="89"/>
      <c r="AE113" s="90"/>
      <c r="AF113" s="415" t="e">
        <f t="shared" si="14"/>
        <v>#REF!</v>
      </c>
      <c r="AG113" s="416"/>
      <c r="AH113" s="416"/>
      <c r="AI113" s="416"/>
      <c r="AJ113" s="416"/>
      <c r="AK113" s="416"/>
      <c r="AL113" s="416"/>
      <c r="AM113" s="417"/>
      <c r="AN113" s="409" t="e">
        <f t="shared" si="16"/>
        <v>#REF!</v>
      </c>
      <c r="AO113" s="412"/>
      <c r="AP113" s="412"/>
      <c r="AQ113" s="412"/>
      <c r="AR113" s="412"/>
      <c r="AS113" s="412"/>
      <c r="AT113" s="413"/>
      <c r="AU113" s="409" t="e">
        <f t="shared" si="17"/>
        <v>#REF!</v>
      </c>
      <c r="AV113" s="410"/>
      <c r="AW113" s="410"/>
      <c r="AX113" s="410"/>
      <c r="AY113" s="410"/>
      <c r="AZ113" s="410"/>
      <c r="BA113" s="411"/>
      <c r="BB113" s="87"/>
      <c r="BC113" s="89"/>
      <c r="BD113" s="89"/>
      <c r="BE113" s="89"/>
      <c r="BF113" s="89"/>
      <c r="BG113" s="89"/>
      <c r="BH113" s="90"/>
      <c r="BI113" s="409" t="e">
        <f t="shared" si="18"/>
        <v>#REF!</v>
      </c>
      <c r="BJ113" s="410"/>
      <c r="BK113" s="410"/>
      <c r="BL113" s="410"/>
      <c r="BM113" s="410"/>
      <c r="BN113" s="410"/>
      <c r="BO113" s="410"/>
      <c r="BP113" s="414"/>
    </row>
    <row r="114" spans="1:68" ht="14.25" x14ac:dyDescent="0.2">
      <c r="A114" s="11"/>
      <c r="B114" s="420">
        <f t="shared" si="5"/>
        <v>0</v>
      </c>
      <c r="C114" s="421"/>
      <c r="D114" s="422"/>
      <c r="E114" s="424" t="e">
        <f t="shared" ref="E114:E124" si="20">AE41</f>
        <v>#REF!</v>
      </c>
      <c r="F114" s="425"/>
      <c r="G114" s="425"/>
      <c r="H114" s="425"/>
      <c r="I114" s="425"/>
      <c r="J114" s="426"/>
      <c r="K114" s="415" t="e">
        <f t="shared" si="12"/>
        <v>#REF!</v>
      </c>
      <c r="L114" s="416"/>
      <c r="M114" s="416"/>
      <c r="N114" s="416"/>
      <c r="O114" s="416"/>
      <c r="P114" s="416"/>
      <c r="Q114" s="417"/>
      <c r="R114" s="415" t="e">
        <f t="shared" si="13"/>
        <v>#REF!</v>
      </c>
      <c r="S114" s="416"/>
      <c r="T114" s="416"/>
      <c r="U114" s="416"/>
      <c r="V114" s="416"/>
      <c r="W114" s="416"/>
      <c r="X114" s="417"/>
      <c r="Y114" s="87"/>
      <c r="Z114" s="89"/>
      <c r="AA114" s="89"/>
      <c r="AB114" s="89"/>
      <c r="AC114" s="89"/>
      <c r="AD114" s="89"/>
      <c r="AE114" s="90"/>
      <c r="AF114" s="415" t="e">
        <f t="shared" si="14"/>
        <v>#REF!</v>
      </c>
      <c r="AG114" s="416"/>
      <c r="AH114" s="416"/>
      <c r="AI114" s="416"/>
      <c r="AJ114" s="416"/>
      <c r="AK114" s="416"/>
      <c r="AL114" s="416"/>
      <c r="AM114" s="417"/>
      <c r="AN114" s="409" t="e">
        <f t="shared" si="16"/>
        <v>#REF!</v>
      </c>
      <c r="AO114" s="412"/>
      <c r="AP114" s="412"/>
      <c r="AQ114" s="412"/>
      <c r="AR114" s="412"/>
      <c r="AS114" s="412"/>
      <c r="AT114" s="413"/>
      <c r="AU114" s="409" t="e">
        <f t="shared" si="17"/>
        <v>#REF!</v>
      </c>
      <c r="AV114" s="410"/>
      <c r="AW114" s="410"/>
      <c r="AX114" s="410"/>
      <c r="AY114" s="410"/>
      <c r="AZ114" s="410"/>
      <c r="BA114" s="411"/>
      <c r="BB114" s="87"/>
      <c r="BC114" s="89"/>
      <c r="BD114" s="89"/>
      <c r="BE114" s="89"/>
      <c r="BF114" s="89"/>
      <c r="BG114" s="89"/>
      <c r="BH114" s="90"/>
      <c r="BI114" s="409" t="e">
        <f t="shared" ref="BI114:BI140" si="21">E114*BI41/100</f>
        <v>#REF!</v>
      </c>
      <c r="BJ114" s="410"/>
      <c r="BK114" s="410"/>
      <c r="BL114" s="410"/>
      <c r="BM114" s="410"/>
      <c r="BN114" s="410"/>
      <c r="BO114" s="410"/>
      <c r="BP114" s="414"/>
    </row>
    <row r="115" spans="1:68" ht="14.25" x14ac:dyDescent="0.2">
      <c r="A115" s="11"/>
      <c r="B115" s="420" t="e">
        <f t="shared" si="5"/>
        <v>#REF!</v>
      </c>
      <c r="C115" s="421"/>
      <c r="D115" s="422"/>
      <c r="E115" s="424" t="e">
        <f t="shared" si="20"/>
        <v>#REF!</v>
      </c>
      <c r="F115" s="425"/>
      <c r="G115" s="425"/>
      <c r="H115" s="425"/>
      <c r="I115" s="425"/>
      <c r="J115" s="426"/>
      <c r="K115" s="415" t="e">
        <f t="shared" si="12"/>
        <v>#REF!</v>
      </c>
      <c r="L115" s="416"/>
      <c r="M115" s="416"/>
      <c r="N115" s="416"/>
      <c r="O115" s="416"/>
      <c r="P115" s="416"/>
      <c r="Q115" s="417"/>
      <c r="R115" s="415" t="e">
        <f t="shared" si="13"/>
        <v>#REF!</v>
      </c>
      <c r="S115" s="416"/>
      <c r="T115" s="416"/>
      <c r="U115" s="416"/>
      <c r="V115" s="416"/>
      <c r="W115" s="416"/>
      <c r="X115" s="417"/>
      <c r="Y115" s="87"/>
      <c r="Z115" s="89"/>
      <c r="AA115" s="89"/>
      <c r="AB115" s="89"/>
      <c r="AC115" s="89"/>
      <c r="AD115" s="89"/>
      <c r="AE115" s="90"/>
      <c r="AF115" s="415" t="e">
        <f t="shared" si="14"/>
        <v>#REF!</v>
      </c>
      <c r="AG115" s="416"/>
      <c r="AH115" s="416"/>
      <c r="AI115" s="416"/>
      <c r="AJ115" s="416"/>
      <c r="AK115" s="416"/>
      <c r="AL115" s="416"/>
      <c r="AM115" s="417"/>
      <c r="AN115" s="409" t="e">
        <f t="shared" si="16"/>
        <v>#REF!</v>
      </c>
      <c r="AO115" s="412"/>
      <c r="AP115" s="412"/>
      <c r="AQ115" s="412"/>
      <c r="AR115" s="412"/>
      <c r="AS115" s="412"/>
      <c r="AT115" s="413"/>
      <c r="AU115" s="409" t="e">
        <f t="shared" si="17"/>
        <v>#REF!</v>
      </c>
      <c r="AV115" s="410"/>
      <c r="AW115" s="410"/>
      <c r="AX115" s="410"/>
      <c r="AY115" s="410"/>
      <c r="AZ115" s="410"/>
      <c r="BA115" s="411"/>
      <c r="BB115" s="87"/>
      <c r="BC115" s="89"/>
      <c r="BD115" s="89"/>
      <c r="BE115" s="89"/>
      <c r="BF115" s="89"/>
      <c r="BG115" s="89"/>
      <c r="BH115" s="90"/>
      <c r="BI115" s="409" t="e">
        <f t="shared" si="21"/>
        <v>#REF!</v>
      </c>
      <c r="BJ115" s="410"/>
      <c r="BK115" s="410"/>
      <c r="BL115" s="410"/>
      <c r="BM115" s="410"/>
      <c r="BN115" s="410"/>
      <c r="BO115" s="410"/>
      <c r="BP115" s="414"/>
    </row>
    <row r="116" spans="1:68" ht="14.25" x14ac:dyDescent="0.2">
      <c r="A116" s="11"/>
      <c r="B116" s="420" t="e">
        <f t="shared" si="5"/>
        <v>#REF!</v>
      </c>
      <c r="C116" s="421"/>
      <c r="D116" s="422"/>
      <c r="E116" s="424" t="e">
        <f t="shared" si="20"/>
        <v>#REF!</v>
      </c>
      <c r="F116" s="425"/>
      <c r="G116" s="425"/>
      <c r="H116" s="425"/>
      <c r="I116" s="425"/>
      <c r="J116" s="426"/>
      <c r="K116" s="415" t="e">
        <f t="shared" si="12"/>
        <v>#REF!</v>
      </c>
      <c r="L116" s="416"/>
      <c r="M116" s="416"/>
      <c r="N116" s="416"/>
      <c r="O116" s="416"/>
      <c r="P116" s="416"/>
      <c r="Q116" s="417"/>
      <c r="R116" s="415" t="e">
        <f t="shared" si="13"/>
        <v>#REF!</v>
      </c>
      <c r="S116" s="416"/>
      <c r="T116" s="416"/>
      <c r="U116" s="416"/>
      <c r="V116" s="416"/>
      <c r="W116" s="416"/>
      <c r="X116" s="417"/>
      <c r="Y116" s="87"/>
      <c r="Z116" s="89"/>
      <c r="AA116" s="89"/>
      <c r="AB116" s="89"/>
      <c r="AC116" s="89"/>
      <c r="AD116" s="89"/>
      <c r="AE116" s="90"/>
      <c r="AF116" s="415" t="e">
        <f t="shared" si="14"/>
        <v>#REF!</v>
      </c>
      <c r="AG116" s="416"/>
      <c r="AH116" s="416"/>
      <c r="AI116" s="416"/>
      <c r="AJ116" s="416"/>
      <c r="AK116" s="416"/>
      <c r="AL116" s="416"/>
      <c r="AM116" s="417"/>
      <c r="AN116" s="409" t="e">
        <f t="shared" si="16"/>
        <v>#REF!</v>
      </c>
      <c r="AO116" s="412"/>
      <c r="AP116" s="412"/>
      <c r="AQ116" s="412"/>
      <c r="AR116" s="412"/>
      <c r="AS116" s="412"/>
      <c r="AT116" s="413"/>
      <c r="AU116" s="409" t="e">
        <f t="shared" si="17"/>
        <v>#REF!</v>
      </c>
      <c r="AV116" s="410"/>
      <c r="AW116" s="410"/>
      <c r="AX116" s="410"/>
      <c r="AY116" s="410"/>
      <c r="AZ116" s="410"/>
      <c r="BA116" s="411"/>
      <c r="BB116" s="87"/>
      <c r="BC116" s="89"/>
      <c r="BD116" s="89"/>
      <c r="BE116" s="89"/>
      <c r="BF116" s="89"/>
      <c r="BG116" s="89"/>
      <c r="BH116" s="90"/>
      <c r="BI116" s="409" t="e">
        <f t="shared" si="21"/>
        <v>#REF!</v>
      </c>
      <c r="BJ116" s="410"/>
      <c r="BK116" s="410"/>
      <c r="BL116" s="410"/>
      <c r="BM116" s="410"/>
      <c r="BN116" s="410"/>
      <c r="BO116" s="410"/>
      <c r="BP116" s="414"/>
    </row>
    <row r="117" spans="1:68" ht="14.25" x14ac:dyDescent="0.2">
      <c r="A117" s="11"/>
      <c r="B117" s="420" t="e">
        <f t="shared" si="5"/>
        <v>#REF!</v>
      </c>
      <c r="C117" s="421"/>
      <c r="D117" s="422"/>
      <c r="E117" s="424" t="e">
        <f t="shared" si="20"/>
        <v>#REF!</v>
      </c>
      <c r="F117" s="425"/>
      <c r="G117" s="425"/>
      <c r="H117" s="425"/>
      <c r="I117" s="425"/>
      <c r="J117" s="426"/>
      <c r="K117" s="415" t="e">
        <f t="shared" si="12"/>
        <v>#REF!</v>
      </c>
      <c r="L117" s="416"/>
      <c r="M117" s="416"/>
      <c r="N117" s="416"/>
      <c r="O117" s="416"/>
      <c r="P117" s="416"/>
      <c r="Q117" s="417"/>
      <c r="R117" s="415" t="e">
        <f t="shared" si="13"/>
        <v>#REF!</v>
      </c>
      <c r="S117" s="416"/>
      <c r="T117" s="416"/>
      <c r="U117" s="416"/>
      <c r="V117" s="416"/>
      <c r="W117" s="416"/>
      <c r="X117" s="417"/>
      <c r="Y117" s="87"/>
      <c r="Z117" s="89"/>
      <c r="AA117" s="89"/>
      <c r="AB117" s="89"/>
      <c r="AC117" s="89"/>
      <c r="AD117" s="89"/>
      <c r="AE117" s="90"/>
      <c r="AF117" s="415" t="e">
        <f t="shared" si="14"/>
        <v>#REF!</v>
      </c>
      <c r="AG117" s="416"/>
      <c r="AH117" s="416"/>
      <c r="AI117" s="416"/>
      <c r="AJ117" s="416"/>
      <c r="AK117" s="416"/>
      <c r="AL117" s="416"/>
      <c r="AM117" s="417"/>
      <c r="AN117" s="409" t="e">
        <f t="shared" si="16"/>
        <v>#REF!</v>
      </c>
      <c r="AO117" s="412"/>
      <c r="AP117" s="412"/>
      <c r="AQ117" s="412"/>
      <c r="AR117" s="412"/>
      <c r="AS117" s="412"/>
      <c r="AT117" s="413"/>
      <c r="AU117" s="409" t="e">
        <f t="shared" si="17"/>
        <v>#REF!</v>
      </c>
      <c r="AV117" s="410"/>
      <c r="AW117" s="410"/>
      <c r="AX117" s="410"/>
      <c r="AY117" s="410"/>
      <c r="AZ117" s="410"/>
      <c r="BA117" s="411"/>
      <c r="BB117" s="87"/>
      <c r="BC117" s="89"/>
      <c r="BD117" s="89"/>
      <c r="BE117" s="89"/>
      <c r="BF117" s="89"/>
      <c r="BG117" s="89"/>
      <c r="BH117" s="90"/>
      <c r="BI117" s="409" t="e">
        <f t="shared" si="21"/>
        <v>#REF!</v>
      </c>
      <c r="BJ117" s="410"/>
      <c r="BK117" s="410"/>
      <c r="BL117" s="410"/>
      <c r="BM117" s="410"/>
      <c r="BN117" s="410"/>
      <c r="BO117" s="410"/>
      <c r="BP117" s="414"/>
    </row>
    <row r="118" spans="1:68" ht="14.25" x14ac:dyDescent="0.2">
      <c r="A118" s="11"/>
      <c r="B118" s="420" t="e">
        <f t="shared" si="5"/>
        <v>#REF!</v>
      </c>
      <c r="C118" s="421"/>
      <c r="D118" s="422"/>
      <c r="E118" s="424" t="e">
        <f t="shared" si="20"/>
        <v>#REF!</v>
      </c>
      <c r="F118" s="425"/>
      <c r="G118" s="425"/>
      <c r="H118" s="425"/>
      <c r="I118" s="425"/>
      <c r="J118" s="426"/>
      <c r="K118" s="415" t="e">
        <f>IF($AT$77=0,0,IF(AC45=0,AF118*AT$79/(AT$77-AT$82),0))</f>
        <v>#REF!</v>
      </c>
      <c r="L118" s="416"/>
      <c r="M118" s="416"/>
      <c r="N118" s="416"/>
      <c r="O118" s="416"/>
      <c r="P118" s="416"/>
      <c r="Q118" s="417"/>
      <c r="R118" s="415" t="e">
        <f t="shared" si="13"/>
        <v>#REF!</v>
      </c>
      <c r="S118" s="416"/>
      <c r="T118" s="416"/>
      <c r="U118" s="416"/>
      <c r="V118" s="416"/>
      <c r="W118" s="416"/>
      <c r="X118" s="417"/>
      <c r="Y118" s="87"/>
      <c r="Z118" s="89"/>
      <c r="AA118" s="89"/>
      <c r="AB118" s="89"/>
      <c r="AC118" s="89"/>
      <c r="AD118" s="89"/>
      <c r="AE118" s="90"/>
      <c r="AF118" s="415" t="e">
        <f t="shared" si="14"/>
        <v>#REF!</v>
      </c>
      <c r="AG118" s="416"/>
      <c r="AH118" s="416"/>
      <c r="AI118" s="416"/>
      <c r="AJ118" s="416"/>
      <c r="AK118" s="416"/>
      <c r="AL118" s="416"/>
      <c r="AM118" s="417"/>
      <c r="AN118" s="409" t="e">
        <f t="shared" si="16"/>
        <v>#REF!</v>
      </c>
      <c r="AO118" s="412"/>
      <c r="AP118" s="412"/>
      <c r="AQ118" s="412"/>
      <c r="AR118" s="412"/>
      <c r="AS118" s="412"/>
      <c r="AT118" s="413"/>
      <c r="AU118" s="409" t="e">
        <f t="shared" si="17"/>
        <v>#REF!</v>
      </c>
      <c r="AV118" s="410"/>
      <c r="AW118" s="410"/>
      <c r="AX118" s="410"/>
      <c r="AY118" s="410"/>
      <c r="AZ118" s="410"/>
      <c r="BA118" s="411"/>
      <c r="BB118" s="87"/>
      <c r="BC118" s="89"/>
      <c r="BD118" s="89"/>
      <c r="BE118" s="89"/>
      <c r="BF118" s="89"/>
      <c r="BG118" s="89"/>
      <c r="BH118" s="90"/>
      <c r="BI118" s="409" t="e">
        <f t="shared" si="21"/>
        <v>#REF!</v>
      </c>
      <c r="BJ118" s="410"/>
      <c r="BK118" s="410"/>
      <c r="BL118" s="410"/>
      <c r="BM118" s="410"/>
      <c r="BN118" s="410"/>
      <c r="BO118" s="410"/>
      <c r="BP118" s="414"/>
    </row>
    <row r="119" spans="1:68" ht="14.25" x14ac:dyDescent="0.2">
      <c r="A119" s="11"/>
      <c r="B119" s="420" t="e">
        <f t="shared" si="5"/>
        <v>#REF!</v>
      </c>
      <c r="C119" s="421"/>
      <c r="D119" s="422"/>
      <c r="E119" s="424" t="e">
        <f t="shared" si="20"/>
        <v>#REF!</v>
      </c>
      <c r="F119" s="425"/>
      <c r="G119" s="425"/>
      <c r="H119" s="425"/>
      <c r="I119" s="425"/>
      <c r="J119" s="426"/>
      <c r="K119" s="415" t="e">
        <f t="shared" ref="K119:K140" si="22">IF($AT$77=0,0,IF(AC46=0,AF119*AT$79/(AT$77-AT$82),0))</f>
        <v>#REF!</v>
      </c>
      <c r="L119" s="416"/>
      <c r="M119" s="416"/>
      <c r="N119" s="416"/>
      <c r="O119" s="416"/>
      <c r="P119" s="416"/>
      <c r="Q119" s="417"/>
      <c r="R119" s="415" t="e">
        <f t="shared" si="13"/>
        <v>#REF!</v>
      </c>
      <c r="S119" s="416"/>
      <c r="T119" s="416"/>
      <c r="U119" s="416"/>
      <c r="V119" s="416"/>
      <c r="W119" s="416"/>
      <c r="X119" s="417"/>
      <c r="Y119" s="87"/>
      <c r="Z119" s="89"/>
      <c r="AA119" s="89"/>
      <c r="AB119" s="89"/>
      <c r="AC119" s="89"/>
      <c r="AD119" s="89"/>
      <c r="AE119" s="90"/>
      <c r="AF119" s="415" t="e">
        <f t="shared" si="14"/>
        <v>#REF!</v>
      </c>
      <c r="AG119" s="416"/>
      <c r="AH119" s="416"/>
      <c r="AI119" s="416"/>
      <c r="AJ119" s="416"/>
      <c r="AK119" s="416"/>
      <c r="AL119" s="416"/>
      <c r="AM119" s="417"/>
      <c r="AN119" s="409" t="e">
        <f t="shared" si="16"/>
        <v>#REF!</v>
      </c>
      <c r="AO119" s="412"/>
      <c r="AP119" s="412"/>
      <c r="AQ119" s="412"/>
      <c r="AR119" s="412"/>
      <c r="AS119" s="412"/>
      <c r="AT119" s="413"/>
      <c r="AU119" s="409" t="e">
        <f t="shared" si="17"/>
        <v>#REF!</v>
      </c>
      <c r="AV119" s="410"/>
      <c r="AW119" s="410"/>
      <c r="AX119" s="410"/>
      <c r="AY119" s="410"/>
      <c r="AZ119" s="410"/>
      <c r="BA119" s="411"/>
      <c r="BB119" s="87"/>
      <c r="BC119" s="89"/>
      <c r="BD119" s="89"/>
      <c r="BE119" s="89"/>
      <c r="BF119" s="89"/>
      <c r="BG119" s="89"/>
      <c r="BH119" s="90"/>
      <c r="BI119" s="409" t="e">
        <f t="shared" si="21"/>
        <v>#REF!</v>
      </c>
      <c r="BJ119" s="410"/>
      <c r="BK119" s="410"/>
      <c r="BL119" s="410"/>
      <c r="BM119" s="410"/>
      <c r="BN119" s="410"/>
      <c r="BO119" s="410"/>
      <c r="BP119" s="414"/>
    </row>
    <row r="120" spans="1:68" ht="14.25" x14ac:dyDescent="0.2">
      <c r="A120" s="11"/>
      <c r="B120" s="420" t="e">
        <f t="shared" si="5"/>
        <v>#REF!</v>
      </c>
      <c r="C120" s="421"/>
      <c r="D120" s="422"/>
      <c r="E120" s="424" t="e">
        <f t="shared" si="20"/>
        <v>#REF!</v>
      </c>
      <c r="F120" s="425"/>
      <c r="G120" s="425"/>
      <c r="H120" s="425"/>
      <c r="I120" s="425"/>
      <c r="J120" s="426"/>
      <c r="K120" s="415" t="e">
        <f t="shared" si="22"/>
        <v>#REF!</v>
      </c>
      <c r="L120" s="416"/>
      <c r="M120" s="416"/>
      <c r="N120" s="416"/>
      <c r="O120" s="416"/>
      <c r="P120" s="416"/>
      <c r="Q120" s="417"/>
      <c r="R120" s="415" t="e">
        <f t="shared" si="13"/>
        <v>#REF!</v>
      </c>
      <c r="S120" s="416"/>
      <c r="T120" s="416"/>
      <c r="U120" s="416"/>
      <c r="V120" s="416"/>
      <c r="W120" s="416"/>
      <c r="X120" s="417"/>
      <c r="Y120" s="87"/>
      <c r="Z120" s="89"/>
      <c r="AA120" s="89"/>
      <c r="AB120" s="89"/>
      <c r="AC120" s="89"/>
      <c r="AD120" s="89"/>
      <c r="AE120" s="90"/>
      <c r="AF120" s="415" t="e">
        <f t="shared" si="14"/>
        <v>#REF!</v>
      </c>
      <c r="AG120" s="416"/>
      <c r="AH120" s="416"/>
      <c r="AI120" s="416"/>
      <c r="AJ120" s="416"/>
      <c r="AK120" s="416"/>
      <c r="AL120" s="416"/>
      <c r="AM120" s="417"/>
      <c r="AN120" s="409" t="e">
        <f t="shared" si="16"/>
        <v>#REF!</v>
      </c>
      <c r="AO120" s="412"/>
      <c r="AP120" s="412"/>
      <c r="AQ120" s="412"/>
      <c r="AR120" s="412"/>
      <c r="AS120" s="412"/>
      <c r="AT120" s="413"/>
      <c r="AU120" s="409" t="e">
        <f t="shared" si="17"/>
        <v>#REF!</v>
      </c>
      <c r="AV120" s="410"/>
      <c r="AW120" s="410"/>
      <c r="AX120" s="410"/>
      <c r="AY120" s="410"/>
      <c r="AZ120" s="410"/>
      <c r="BA120" s="411"/>
      <c r="BB120" s="87"/>
      <c r="BC120" s="89"/>
      <c r="BD120" s="89"/>
      <c r="BE120" s="89"/>
      <c r="BF120" s="89"/>
      <c r="BG120" s="89"/>
      <c r="BH120" s="90"/>
      <c r="BI120" s="409" t="e">
        <f t="shared" si="21"/>
        <v>#REF!</v>
      </c>
      <c r="BJ120" s="410"/>
      <c r="BK120" s="410"/>
      <c r="BL120" s="410"/>
      <c r="BM120" s="410"/>
      <c r="BN120" s="410"/>
      <c r="BO120" s="410"/>
      <c r="BP120" s="414"/>
    </row>
    <row r="121" spans="1:68" ht="14.25" x14ac:dyDescent="0.2">
      <c r="A121" s="11"/>
      <c r="B121" s="420" t="e">
        <f t="shared" si="5"/>
        <v>#REF!</v>
      </c>
      <c r="C121" s="421"/>
      <c r="D121" s="422"/>
      <c r="E121" s="424" t="e">
        <f t="shared" si="20"/>
        <v>#REF!</v>
      </c>
      <c r="F121" s="425"/>
      <c r="G121" s="425"/>
      <c r="H121" s="425"/>
      <c r="I121" s="425"/>
      <c r="J121" s="426"/>
      <c r="K121" s="415" t="e">
        <f t="shared" si="22"/>
        <v>#REF!</v>
      </c>
      <c r="L121" s="416"/>
      <c r="M121" s="416"/>
      <c r="N121" s="416"/>
      <c r="O121" s="416"/>
      <c r="P121" s="416"/>
      <c r="Q121" s="417"/>
      <c r="R121" s="415" t="e">
        <f t="shared" si="13"/>
        <v>#REF!</v>
      </c>
      <c r="S121" s="416"/>
      <c r="T121" s="416"/>
      <c r="U121" s="416"/>
      <c r="V121" s="416"/>
      <c r="W121" s="416"/>
      <c r="X121" s="417"/>
      <c r="Y121" s="87"/>
      <c r="Z121" s="89"/>
      <c r="AA121" s="89"/>
      <c r="AB121" s="89"/>
      <c r="AC121" s="89"/>
      <c r="AD121" s="89"/>
      <c r="AE121" s="90"/>
      <c r="AF121" s="415" t="e">
        <f t="shared" si="14"/>
        <v>#REF!</v>
      </c>
      <c r="AG121" s="416"/>
      <c r="AH121" s="416"/>
      <c r="AI121" s="416"/>
      <c r="AJ121" s="416"/>
      <c r="AK121" s="416"/>
      <c r="AL121" s="416"/>
      <c r="AM121" s="417"/>
      <c r="AN121" s="409" t="e">
        <f t="shared" si="16"/>
        <v>#REF!</v>
      </c>
      <c r="AO121" s="412"/>
      <c r="AP121" s="412"/>
      <c r="AQ121" s="412"/>
      <c r="AR121" s="412"/>
      <c r="AS121" s="412"/>
      <c r="AT121" s="413"/>
      <c r="AU121" s="409" t="e">
        <f t="shared" si="17"/>
        <v>#REF!</v>
      </c>
      <c r="AV121" s="410"/>
      <c r="AW121" s="410"/>
      <c r="AX121" s="410"/>
      <c r="AY121" s="410"/>
      <c r="AZ121" s="410"/>
      <c r="BA121" s="411"/>
      <c r="BB121" s="87"/>
      <c r="BC121" s="89"/>
      <c r="BD121" s="89"/>
      <c r="BE121" s="89"/>
      <c r="BF121" s="89"/>
      <c r="BG121" s="89"/>
      <c r="BH121" s="90"/>
      <c r="BI121" s="409" t="e">
        <f t="shared" si="21"/>
        <v>#REF!</v>
      </c>
      <c r="BJ121" s="410"/>
      <c r="BK121" s="410"/>
      <c r="BL121" s="410"/>
      <c r="BM121" s="410"/>
      <c r="BN121" s="410"/>
      <c r="BO121" s="410"/>
      <c r="BP121" s="414"/>
    </row>
    <row r="122" spans="1:68" ht="14.25" x14ac:dyDescent="0.2">
      <c r="A122" s="11"/>
      <c r="B122" s="420" t="e">
        <f t="shared" si="5"/>
        <v>#REF!</v>
      </c>
      <c r="C122" s="421"/>
      <c r="D122" s="422"/>
      <c r="E122" s="424" t="e">
        <f t="shared" si="20"/>
        <v>#REF!</v>
      </c>
      <c r="F122" s="425"/>
      <c r="G122" s="425"/>
      <c r="H122" s="425"/>
      <c r="I122" s="425"/>
      <c r="J122" s="426"/>
      <c r="K122" s="415" t="e">
        <f t="shared" si="22"/>
        <v>#REF!</v>
      </c>
      <c r="L122" s="416"/>
      <c r="M122" s="416"/>
      <c r="N122" s="416"/>
      <c r="O122" s="416"/>
      <c r="P122" s="416"/>
      <c r="Q122" s="417"/>
      <c r="R122" s="415" t="e">
        <f t="shared" si="13"/>
        <v>#REF!</v>
      </c>
      <c r="S122" s="416"/>
      <c r="T122" s="416"/>
      <c r="U122" s="416"/>
      <c r="V122" s="416"/>
      <c r="W122" s="416"/>
      <c r="X122" s="417"/>
      <c r="Y122" s="87"/>
      <c r="Z122" s="89"/>
      <c r="AA122" s="89"/>
      <c r="AB122" s="89"/>
      <c r="AC122" s="89"/>
      <c r="AD122" s="89"/>
      <c r="AE122" s="90"/>
      <c r="AF122" s="415" t="e">
        <f t="shared" si="14"/>
        <v>#REF!</v>
      </c>
      <c r="AG122" s="416"/>
      <c r="AH122" s="416"/>
      <c r="AI122" s="416"/>
      <c r="AJ122" s="416"/>
      <c r="AK122" s="416"/>
      <c r="AL122" s="416"/>
      <c r="AM122" s="417"/>
      <c r="AN122" s="409" t="e">
        <f t="shared" si="16"/>
        <v>#REF!</v>
      </c>
      <c r="AO122" s="412"/>
      <c r="AP122" s="412"/>
      <c r="AQ122" s="412"/>
      <c r="AR122" s="412"/>
      <c r="AS122" s="412"/>
      <c r="AT122" s="413"/>
      <c r="AU122" s="409" t="e">
        <f t="shared" si="17"/>
        <v>#REF!</v>
      </c>
      <c r="AV122" s="410"/>
      <c r="AW122" s="410"/>
      <c r="AX122" s="410"/>
      <c r="AY122" s="410"/>
      <c r="AZ122" s="410"/>
      <c r="BA122" s="411"/>
      <c r="BB122" s="87"/>
      <c r="BC122" s="89"/>
      <c r="BD122" s="89"/>
      <c r="BE122" s="89"/>
      <c r="BF122" s="89"/>
      <c r="BG122" s="89"/>
      <c r="BH122" s="90"/>
      <c r="BI122" s="409" t="e">
        <f t="shared" si="21"/>
        <v>#REF!</v>
      </c>
      <c r="BJ122" s="410"/>
      <c r="BK122" s="410"/>
      <c r="BL122" s="410"/>
      <c r="BM122" s="410"/>
      <c r="BN122" s="410"/>
      <c r="BO122" s="410"/>
      <c r="BP122" s="414"/>
    </row>
    <row r="123" spans="1:68" ht="14.25" x14ac:dyDescent="0.2">
      <c r="A123" s="11"/>
      <c r="B123" s="420" t="e">
        <f t="shared" si="5"/>
        <v>#REF!</v>
      </c>
      <c r="C123" s="421"/>
      <c r="D123" s="422"/>
      <c r="E123" s="424" t="e">
        <f t="shared" si="20"/>
        <v>#REF!</v>
      </c>
      <c r="F123" s="425"/>
      <c r="G123" s="425"/>
      <c r="H123" s="425"/>
      <c r="I123" s="425"/>
      <c r="J123" s="426"/>
      <c r="K123" s="415" t="e">
        <f t="shared" si="22"/>
        <v>#REF!</v>
      </c>
      <c r="L123" s="416"/>
      <c r="M123" s="416"/>
      <c r="N123" s="416"/>
      <c r="O123" s="416"/>
      <c r="P123" s="416"/>
      <c r="Q123" s="417"/>
      <c r="R123" s="415" t="e">
        <f t="shared" si="13"/>
        <v>#REF!</v>
      </c>
      <c r="S123" s="416"/>
      <c r="T123" s="416"/>
      <c r="U123" s="416"/>
      <c r="V123" s="416"/>
      <c r="W123" s="416"/>
      <c r="X123" s="417"/>
      <c r="Y123" s="87"/>
      <c r="Z123" s="89"/>
      <c r="AA123" s="89"/>
      <c r="AB123" s="89"/>
      <c r="AC123" s="89"/>
      <c r="AD123" s="89"/>
      <c r="AE123" s="90"/>
      <c r="AF123" s="415" t="e">
        <f t="shared" si="14"/>
        <v>#REF!</v>
      </c>
      <c r="AG123" s="416"/>
      <c r="AH123" s="416"/>
      <c r="AI123" s="416"/>
      <c r="AJ123" s="416"/>
      <c r="AK123" s="416"/>
      <c r="AL123" s="416"/>
      <c r="AM123" s="417"/>
      <c r="AN123" s="409" t="e">
        <f t="shared" si="16"/>
        <v>#REF!</v>
      </c>
      <c r="AO123" s="412"/>
      <c r="AP123" s="412"/>
      <c r="AQ123" s="412"/>
      <c r="AR123" s="412"/>
      <c r="AS123" s="412"/>
      <c r="AT123" s="413"/>
      <c r="AU123" s="409" t="e">
        <f t="shared" si="17"/>
        <v>#REF!</v>
      </c>
      <c r="AV123" s="410"/>
      <c r="AW123" s="410"/>
      <c r="AX123" s="410"/>
      <c r="AY123" s="410"/>
      <c r="AZ123" s="410"/>
      <c r="BA123" s="411"/>
      <c r="BB123" s="87"/>
      <c r="BC123" s="89"/>
      <c r="BD123" s="89"/>
      <c r="BE123" s="89"/>
      <c r="BF123" s="89"/>
      <c r="BG123" s="89"/>
      <c r="BH123" s="90"/>
      <c r="BI123" s="409" t="e">
        <f t="shared" si="21"/>
        <v>#REF!</v>
      </c>
      <c r="BJ123" s="410"/>
      <c r="BK123" s="410"/>
      <c r="BL123" s="410"/>
      <c r="BM123" s="410"/>
      <c r="BN123" s="410"/>
      <c r="BO123" s="410"/>
      <c r="BP123" s="414"/>
    </row>
    <row r="124" spans="1:68" ht="14.25" x14ac:dyDescent="0.2">
      <c r="A124" s="11"/>
      <c r="B124" s="435" t="e">
        <f t="shared" si="5"/>
        <v>#REF!</v>
      </c>
      <c r="C124" s="436"/>
      <c r="D124" s="437"/>
      <c r="E124" s="424" t="e">
        <f t="shared" si="20"/>
        <v>#REF!</v>
      </c>
      <c r="F124" s="425"/>
      <c r="G124" s="425"/>
      <c r="H124" s="425"/>
      <c r="I124" s="425"/>
      <c r="J124" s="426"/>
      <c r="K124" s="415" t="e">
        <f t="shared" si="22"/>
        <v>#REF!</v>
      </c>
      <c r="L124" s="416"/>
      <c r="M124" s="416"/>
      <c r="N124" s="416"/>
      <c r="O124" s="416"/>
      <c r="P124" s="416"/>
      <c r="Q124" s="417"/>
      <c r="R124" s="415" t="e">
        <f t="shared" si="13"/>
        <v>#REF!</v>
      </c>
      <c r="S124" s="416"/>
      <c r="T124" s="416"/>
      <c r="U124" s="416"/>
      <c r="V124" s="416"/>
      <c r="W124" s="416"/>
      <c r="X124" s="417"/>
      <c r="Y124" s="87"/>
      <c r="Z124" s="89"/>
      <c r="AA124" s="89"/>
      <c r="AB124" s="89"/>
      <c r="AC124" s="89"/>
      <c r="AD124" s="89"/>
      <c r="AE124" s="90"/>
      <c r="AF124" s="415" t="e">
        <f t="shared" si="14"/>
        <v>#REF!</v>
      </c>
      <c r="AG124" s="416"/>
      <c r="AH124" s="416"/>
      <c r="AI124" s="416"/>
      <c r="AJ124" s="416"/>
      <c r="AK124" s="416"/>
      <c r="AL124" s="416"/>
      <c r="AM124" s="417"/>
      <c r="AN124" s="409" t="e">
        <f t="shared" si="16"/>
        <v>#REF!</v>
      </c>
      <c r="AO124" s="412"/>
      <c r="AP124" s="412"/>
      <c r="AQ124" s="412"/>
      <c r="AR124" s="412"/>
      <c r="AS124" s="412"/>
      <c r="AT124" s="413"/>
      <c r="AU124" s="409" t="e">
        <f t="shared" si="17"/>
        <v>#REF!</v>
      </c>
      <c r="AV124" s="410"/>
      <c r="AW124" s="410"/>
      <c r="AX124" s="410"/>
      <c r="AY124" s="410"/>
      <c r="AZ124" s="410"/>
      <c r="BA124" s="411"/>
      <c r="BB124" s="87"/>
      <c r="BC124" s="89"/>
      <c r="BD124" s="89"/>
      <c r="BE124" s="89"/>
      <c r="BF124" s="89"/>
      <c r="BG124" s="89"/>
      <c r="BH124" s="90"/>
      <c r="BI124" s="409" t="e">
        <f t="shared" si="21"/>
        <v>#REF!</v>
      </c>
      <c r="BJ124" s="410"/>
      <c r="BK124" s="410"/>
      <c r="BL124" s="410"/>
      <c r="BM124" s="410"/>
      <c r="BN124" s="410"/>
      <c r="BO124" s="410"/>
      <c r="BP124" s="414"/>
    </row>
    <row r="125" spans="1:68" ht="14.25" x14ac:dyDescent="0.2">
      <c r="A125" s="11"/>
      <c r="B125" s="435" t="e">
        <f t="shared" si="5"/>
        <v>#REF!</v>
      </c>
      <c r="C125" s="436"/>
      <c r="D125" s="437"/>
      <c r="E125" s="424" t="e">
        <f t="shared" ref="E125:E140" si="23">AE52</f>
        <v>#REF!</v>
      </c>
      <c r="F125" s="425"/>
      <c r="G125" s="425"/>
      <c r="H125" s="425"/>
      <c r="I125" s="425"/>
      <c r="J125" s="426"/>
      <c r="K125" s="415" t="e">
        <f t="shared" si="22"/>
        <v>#REF!</v>
      </c>
      <c r="L125" s="416"/>
      <c r="M125" s="416"/>
      <c r="N125" s="416"/>
      <c r="O125" s="416"/>
      <c r="P125" s="416"/>
      <c r="Q125" s="417"/>
      <c r="R125" s="415" t="e">
        <f t="shared" si="13"/>
        <v>#REF!</v>
      </c>
      <c r="S125" s="416"/>
      <c r="T125" s="416"/>
      <c r="U125" s="416"/>
      <c r="V125" s="416"/>
      <c r="W125" s="416"/>
      <c r="X125" s="417"/>
      <c r="Y125" s="87"/>
      <c r="Z125" s="89"/>
      <c r="AA125" s="89"/>
      <c r="AB125" s="89"/>
      <c r="AC125" s="89"/>
      <c r="AD125" s="89"/>
      <c r="AE125" s="90"/>
      <c r="AF125" s="415" t="e">
        <f t="shared" si="14"/>
        <v>#REF!</v>
      </c>
      <c r="AG125" s="416"/>
      <c r="AH125" s="416"/>
      <c r="AI125" s="416"/>
      <c r="AJ125" s="416"/>
      <c r="AK125" s="416"/>
      <c r="AL125" s="416"/>
      <c r="AM125" s="417"/>
      <c r="AN125" s="409" t="e">
        <f t="shared" si="16"/>
        <v>#REF!</v>
      </c>
      <c r="AO125" s="412"/>
      <c r="AP125" s="412"/>
      <c r="AQ125" s="412"/>
      <c r="AR125" s="412"/>
      <c r="AS125" s="412"/>
      <c r="AT125" s="413"/>
      <c r="AU125" s="409" t="e">
        <f t="shared" si="17"/>
        <v>#REF!</v>
      </c>
      <c r="AV125" s="410"/>
      <c r="AW125" s="410"/>
      <c r="AX125" s="410"/>
      <c r="AY125" s="410"/>
      <c r="AZ125" s="410"/>
      <c r="BA125" s="411"/>
      <c r="BB125" s="87"/>
      <c r="BC125" s="89"/>
      <c r="BD125" s="89"/>
      <c r="BE125" s="89"/>
      <c r="BF125" s="89"/>
      <c r="BG125" s="89"/>
      <c r="BH125" s="90"/>
      <c r="BI125" s="409" t="e">
        <f t="shared" si="21"/>
        <v>#REF!</v>
      </c>
      <c r="BJ125" s="410"/>
      <c r="BK125" s="410"/>
      <c r="BL125" s="410"/>
      <c r="BM125" s="410"/>
      <c r="BN125" s="410"/>
      <c r="BO125" s="410"/>
      <c r="BP125" s="414"/>
    </row>
    <row r="126" spans="1:68" ht="14.25" x14ac:dyDescent="0.2">
      <c r="A126" s="11"/>
      <c r="B126" s="420" t="e">
        <f t="shared" si="5"/>
        <v>#REF!</v>
      </c>
      <c r="C126" s="421"/>
      <c r="D126" s="422"/>
      <c r="E126" s="424" t="e">
        <f t="shared" si="23"/>
        <v>#REF!</v>
      </c>
      <c r="F126" s="425"/>
      <c r="G126" s="425"/>
      <c r="H126" s="425"/>
      <c r="I126" s="425"/>
      <c r="J126" s="426"/>
      <c r="K126" s="415" t="e">
        <f t="shared" si="22"/>
        <v>#REF!</v>
      </c>
      <c r="L126" s="416"/>
      <c r="M126" s="416"/>
      <c r="N126" s="416"/>
      <c r="O126" s="416"/>
      <c r="P126" s="416"/>
      <c r="Q126" s="417"/>
      <c r="R126" s="415" t="e">
        <f t="shared" si="13"/>
        <v>#REF!</v>
      </c>
      <c r="S126" s="416"/>
      <c r="T126" s="416"/>
      <c r="U126" s="416"/>
      <c r="V126" s="416"/>
      <c r="W126" s="416"/>
      <c r="X126" s="417"/>
      <c r="Y126" s="87"/>
      <c r="Z126" s="89"/>
      <c r="AA126" s="89"/>
      <c r="AB126" s="89"/>
      <c r="AC126" s="89"/>
      <c r="AD126" s="89"/>
      <c r="AE126" s="90"/>
      <c r="AF126" s="415" t="e">
        <f t="shared" si="14"/>
        <v>#REF!</v>
      </c>
      <c r="AG126" s="416"/>
      <c r="AH126" s="416"/>
      <c r="AI126" s="416"/>
      <c r="AJ126" s="416"/>
      <c r="AK126" s="416"/>
      <c r="AL126" s="416"/>
      <c r="AM126" s="417"/>
      <c r="AN126" s="409" t="e">
        <f t="shared" si="16"/>
        <v>#REF!</v>
      </c>
      <c r="AO126" s="412"/>
      <c r="AP126" s="412"/>
      <c r="AQ126" s="412"/>
      <c r="AR126" s="412"/>
      <c r="AS126" s="412"/>
      <c r="AT126" s="413"/>
      <c r="AU126" s="409" t="e">
        <f t="shared" si="17"/>
        <v>#REF!</v>
      </c>
      <c r="AV126" s="410"/>
      <c r="AW126" s="410"/>
      <c r="AX126" s="410"/>
      <c r="AY126" s="410"/>
      <c r="AZ126" s="410"/>
      <c r="BA126" s="411"/>
      <c r="BB126" s="87"/>
      <c r="BC126" s="89"/>
      <c r="BD126" s="89"/>
      <c r="BE126" s="89"/>
      <c r="BF126" s="89"/>
      <c r="BG126" s="89"/>
      <c r="BH126" s="90"/>
      <c r="BI126" s="409" t="e">
        <f t="shared" si="21"/>
        <v>#REF!</v>
      </c>
      <c r="BJ126" s="410"/>
      <c r="BK126" s="410"/>
      <c r="BL126" s="410"/>
      <c r="BM126" s="410"/>
      <c r="BN126" s="410"/>
      <c r="BO126" s="410"/>
      <c r="BP126" s="414"/>
    </row>
    <row r="127" spans="1:68" ht="14.25" x14ac:dyDescent="0.2">
      <c r="A127" s="11"/>
      <c r="B127" s="420" t="e">
        <f t="shared" si="5"/>
        <v>#REF!</v>
      </c>
      <c r="C127" s="421"/>
      <c r="D127" s="422"/>
      <c r="E127" s="424" t="e">
        <f t="shared" si="23"/>
        <v>#REF!</v>
      </c>
      <c r="F127" s="425"/>
      <c r="G127" s="425"/>
      <c r="H127" s="425"/>
      <c r="I127" s="425"/>
      <c r="J127" s="426"/>
      <c r="K127" s="415" t="e">
        <f t="shared" si="22"/>
        <v>#REF!</v>
      </c>
      <c r="L127" s="416"/>
      <c r="M127" s="416"/>
      <c r="N127" s="416"/>
      <c r="O127" s="416"/>
      <c r="P127" s="416"/>
      <c r="Q127" s="417"/>
      <c r="R127" s="415" t="e">
        <f t="shared" si="13"/>
        <v>#REF!</v>
      </c>
      <c r="S127" s="416"/>
      <c r="T127" s="416"/>
      <c r="U127" s="416"/>
      <c r="V127" s="416"/>
      <c r="W127" s="416"/>
      <c r="X127" s="417"/>
      <c r="Y127" s="87"/>
      <c r="Z127" s="89"/>
      <c r="AA127" s="89"/>
      <c r="AB127" s="89"/>
      <c r="AC127" s="89"/>
      <c r="AD127" s="89"/>
      <c r="AE127" s="90"/>
      <c r="AF127" s="415" t="e">
        <f t="shared" si="14"/>
        <v>#REF!</v>
      </c>
      <c r="AG127" s="416"/>
      <c r="AH127" s="416"/>
      <c r="AI127" s="416"/>
      <c r="AJ127" s="416"/>
      <c r="AK127" s="416"/>
      <c r="AL127" s="416"/>
      <c r="AM127" s="417"/>
      <c r="AN127" s="409" t="e">
        <f t="shared" si="16"/>
        <v>#REF!</v>
      </c>
      <c r="AO127" s="412"/>
      <c r="AP127" s="412"/>
      <c r="AQ127" s="412"/>
      <c r="AR127" s="412"/>
      <c r="AS127" s="412"/>
      <c r="AT127" s="413"/>
      <c r="AU127" s="409" t="e">
        <f t="shared" si="17"/>
        <v>#REF!</v>
      </c>
      <c r="AV127" s="410"/>
      <c r="AW127" s="410"/>
      <c r="AX127" s="410"/>
      <c r="AY127" s="410"/>
      <c r="AZ127" s="410"/>
      <c r="BA127" s="411"/>
      <c r="BB127" s="87"/>
      <c r="BC127" s="89"/>
      <c r="BD127" s="89"/>
      <c r="BE127" s="89"/>
      <c r="BF127" s="89"/>
      <c r="BG127" s="89"/>
      <c r="BH127" s="90"/>
      <c r="BI127" s="409" t="e">
        <f t="shared" si="21"/>
        <v>#REF!</v>
      </c>
      <c r="BJ127" s="410"/>
      <c r="BK127" s="410"/>
      <c r="BL127" s="410"/>
      <c r="BM127" s="410"/>
      <c r="BN127" s="410"/>
      <c r="BO127" s="410"/>
      <c r="BP127" s="414"/>
    </row>
    <row r="128" spans="1:68" ht="14.25" x14ac:dyDescent="0.2">
      <c r="A128" s="11"/>
      <c r="B128" s="420" t="e">
        <f t="shared" si="5"/>
        <v>#REF!</v>
      </c>
      <c r="C128" s="421"/>
      <c r="D128" s="422"/>
      <c r="E128" s="424" t="e">
        <f t="shared" si="23"/>
        <v>#REF!</v>
      </c>
      <c r="F128" s="425"/>
      <c r="G128" s="425"/>
      <c r="H128" s="425"/>
      <c r="I128" s="425"/>
      <c r="J128" s="426"/>
      <c r="K128" s="415" t="e">
        <f t="shared" si="22"/>
        <v>#REF!</v>
      </c>
      <c r="L128" s="416"/>
      <c r="M128" s="416"/>
      <c r="N128" s="416"/>
      <c r="O128" s="416"/>
      <c r="P128" s="416"/>
      <c r="Q128" s="417"/>
      <c r="R128" s="415" t="e">
        <f t="shared" si="13"/>
        <v>#REF!</v>
      </c>
      <c r="S128" s="416"/>
      <c r="T128" s="416"/>
      <c r="U128" s="416"/>
      <c r="V128" s="416"/>
      <c r="W128" s="416"/>
      <c r="X128" s="417"/>
      <c r="Y128" s="87"/>
      <c r="Z128" s="89"/>
      <c r="AA128" s="89"/>
      <c r="AB128" s="89"/>
      <c r="AC128" s="89"/>
      <c r="AD128" s="89"/>
      <c r="AE128" s="90"/>
      <c r="AF128" s="415" t="e">
        <f t="shared" si="14"/>
        <v>#REF!</v>
      </c>
      <c r="AG128" s="416"/>
      <c r="AH128" s="416"/>
      <c r="AI128" s="416"/>
      <c r="AJ128" s="416"/>
      <c r="AK128" s="416"/>
      <c r="AL128" s="416"/>
      <c r="AM128" s="417"/>
      <c r="AN128" s="409" t="e">
        <f t="shared" si="16"/>
        <v>#REF!</v>
      </c>
      <c r="AO128" s="412"/>
      <c r="AP128" s="412"/>
      <c r="AQ128" s="412"/>
      <c r="AR128" s="412"/>
      <c r="AS128" s="412"/>
      <c r="AT128" s="413"/>
      <c r="AU128" s="409" t="e">
        <f t="shared" si="17"/>
        <v>#REF!</v>
      </c>
      <c r="AV128" s="410"/>
      <c r="AW128" s="410"/>
      <c r="AX128" s="410"/>
      <c r="AY128" s="410"/>
      <c r="AZ128" s="410"/>
      <c r="BA128" s="411"/>
      <c r="BB128" s="87"/>
      <c r="BC128" s="89"/>
      <c r="BD128" s="89"/>
      <c r="BE128" s="89"/>
      <c r="BF128" s="89"/>
      <c r="BG128" s="89"/>
      <c r="BH128" s="90"/>
      <c r="BI128" s="409" t="e">
        <f t="shared" si="21"/>
        <v>#REF!</v>
      </c>
      <c r="BJ128" s="410"/>
      <c r="BK128" s="410"/>
      <c r="BL128" s="410"/>
      <c r="BM128" s="410"/>
      <c r="BN128" s="410"/>
      <c r="BO128" s="410"/>
      <c r="BP128" s="414"/>
    </row>
    <row r="129" spans="1:68" ht="14.25" x14ac:dyDescent="0.2">
      <c r="A129" s="11"/>
      <c r="B129" s="420" t="e">
        <f t="shared" si="5"/>
        <v>#REF!</v>
      </c>
      <c r="C129" s="421"/>
      <c r="D129" s="422"/>
      <c r="E129" s="424" t="e">
        <f t="shared" si="23"/>
        <v>#REF!</v>
      </c>
      <c r="F129" s="425"/>
      <c r="G129" s="425"/>
      <c r="H129" s="425"/>
      <c r="I129" s="425"/>
      <c r="J129" s="426"/>
      <c r="K129" s="415" t="e">
        <f t="shared" si="22"/>
        <v>#REF!</v>
      </c>
      <c r="L129" s="416"/>
      <c r="M129" s="416"/>
      <c r="N129" s="416"/>
      <c r="O129" s="416"/>
      <c r="P129" s="416"/>
      <c r="Q129" s="417"/>
      <c r="R129" s="415" t="e">
        <f t="shared" si="13"/>
        <v>#REF!</v>
      </c>
      <c r="S129" s="416"/>
      <c r="T129" s="416"/>
      <c r="U129" s="416"/>
      <c r="V129" s="416"/>
      <c r="W129" s="416"/>
      <c r="X129" s="417"/>
      <c r="Y129" s="87"/>
      <c r="Z129" s="89"/>
      <c r="AA129" s="89"/>
      <c r="AB129" s="89"/>
      <c r="AC129" s="89"/>
      <c r="AD129" s="89"/>
      <c r="AE129" s="90"/>
      <c r="AF129" s="415" t="e">
        <f t="shared" si="14"/>
        <v>#REF!</v>
      </c>
      <c r="AG129" s="416"/>
      <c r="AH129" s="416"/>
      <c r="AI129" s="416"/>
      <c r="AJ129" s="416"/>
      <c r="AK129" s="416"/>
      <c r="AL129" s="416"/>
      <c r="AM129" s="417"/>
      <c r="AN129" s="409" t="e">
        <f t="shared" si="16"/>
        <v>#REF!</v>
      </c>
      <c r="AO129" s="412"/>
      <c r="AP129" s="412"/>
      <c r="AQ129" s="412"/>
      <c r="AR129" s="412"/>
      <c r="AS129" s="412"/>
      <c r="AT129" s="413"/>
      <c r="AU129" s="409" t="e">
        <f t="shared" si="17"/>
        <v>#REF!</v>
      </c>
      <c r="AV129" s="410"/>
      <c r="AW129" s="410"/>
      <c r="AX129" s="410"/>
      <c r="AY129" s="410"/>
      <c r="AZ129" s="410"/>
      <c r="BA129" s="411"/>
      <c r="BB129" s="87"/>
      <c r="BC129" s="89"/>
      <c r="BD129" s="89"/>
      <c r="BE129" s="89"/>
      <c r="BF129" s="89"/>
      <c r="BG129" s="89"/>
      <c r="BH129" s="90"/>
      <c r="BI129" s="409" t="e">
        <f t="shared" si="21"/>
        <v>#REF!</v>
      </c>
      <c r="BJ129" s="410"/>
      <c r="BK129" s="410"/>
      <c r="BL129" s="410"/>
      <c r="BM129" s="410"/>
      <c r="BN129" s="410"/>
      <c r="BO129" s="410"/>
      <c r="BP129" s="414"/>
    </row>
    <row r="130" spans="1:68" ht="14.25" x14ac:dyDescent="0.2">
      <c r="A130" s="11"/>
      <c r="B130" s="420" t="e">
        <f t="shared" si="5"/>
        <v>#REF!</v>
      </c>
      <c r="C130" s="421"/>
      <c r="D130" s="422"/>
      <c r="E130" s="424" t="e">
        <f t="shared" si="23"/>
        <v>#REF!</v>
      </c>
      <c r="F130" s="425"/>
      <c r="G130" s="425"/>
      <c r="H130" s="425"/>
      <c r="I130" s="425"/>
      <c r="J130" s="426"/>
      <c r="K130" s="415" t="e">
        <f t="shared" si="22"/>
        <v>#REF!</v>
      </c>
      <c r="L130" s="416"/>
      <c r="M130" s="416"/>
      <c r="N130" s="416"/>
      <c r="O130" s="416"/>
      <c r="P130" s="416"/>
      <c r="Q130" s="417"/>
      <c r="R130" s="415" t="e">
        <f t="shared" si="13"/>
        <v>#REF!</v>
      </c>
      <c r="S130" s="416"/>
      <c r="T130" s="416"/>
      <c r="U130" s="416"/>
      <c r="V130" s="416"/>
      <c r="W130" s="416"/>
      <c r="X130" s="417"/>
      <c r="Y130" s="87"/>
      <c r="Z130" s="89"/>
      <c r="AA130" s="89"/>
      <c r="AB130" s="89"/>
      <c r="AC130" s="89"/>
      <c r="AD130" s="89"/>
      <c r="AE130" s="90"/>
      <c r="AF130" s="415" t="e">
        <f t="shared" si="14"/>
        <v>#REF!</v>
      </c>
      <c r="AG130" s="416"/>
      <c r="AH130" s="416"/>
      <c r="AI130" s="416"/>
      <c r="AJ130" s="416"/>
      <c r="AK130" s="416"/>
      <c r="AL130" s="416"/>
      <c r="AM130" s="417"/>
      <c r="AN130" s="409" t="e">
        <f t="shared" si="16"/>
        <v>#REF!</v>
      </c>
      <c r="AO130" s="412"/>
      <c r="AP130" s="412"/>
      <c r="AQ130" s="412"/>
      <c r="AR130" s="412"/>
      <c r="AS130" s="412"/>
      <c r="AT130" s="413"/>
      <c r="AU130" s="409" t="e">
        <f t="shared" si="17"/>
        <v>#REF!</v>
      </c>
      <c r="AV130" s="410"/>
      <c r="AW130" s="410"/>
      <c r="AX130" s="410"/>
      <c r="AY130" s="410"/>
      <c r="AZ130" s="410"/>
      <c r="BA130" s="411"/>
      <c r="BB130" s="87"/>
      <c r="BC130" s="89"/>
      <c r="BD130" s="89"/>
      <c r="BE130" s="89"/>
      <c r="BF130" s="89"/>
      <c r="BG130" s="89"/>
      <c r="BH130" s="90"/>
      <c r="BI130" s="409" t="e">
        <f t="shared" si="21"/>
        <v>#REF!</v>
      </c>
      <c r="BJ130" s="410"/>
      <c r="BK130" s="410"/>
      <c r="BL130" s="410"/>
      <c r="BM130" s="410"/>
      <c r="BN130" s="410"/>
      <c r="BO130" s="410"/>
      <c r="BP130" s="414"/>
    </row>
    <row r="131" spans="1:68" ht="14.25" x14ac:dyDescent="0.2">
      <c r="A131" s="11"/>
      <c r="B131" s="420" t="e">
        <f t="shared" si="5"/>
        <v>#REF!</v>
      </c>
      <c r="C131" s="421"/>
      <c r="D131" s="422"/>
      <c r="E131" s="424" t="e">
        <f t="shared" si="23"/>
        <v>#REF!</v>
      </c>
      <c r="F131" s="425"/>
      <c r="G131" s="425"/>
      <c r="H131" s="425"/>
      <c r="I131" s="425"/>
      <c r="J131" s="426"/>
      <c r="K131" s="415" t="e">
        <f t="shared" si="22"/>
        <v>#REF!</v>
      </c>
      <c r="L131" s="416"/>
      <c r="M131" s="416"/>
      <c r="N131" s="416"/>
      <c r="O131" s="416"/>
      <c r="P131" s="416"/>
      <c r="Q131" s="417"/>
      <c r="R131" s="415" t="e">
        <f t="shared" si="13"/>
        <v>#REF!</v>
      </c>
      <c r="S131" s="416"/>
      <c r="T131" s="416"/>
      <c r="U131" s="416"/>
      <c r="V131" s="416"/>
      <c r="W131" s="416"/>
      <c r="X131" s="417"/>
      <c r="Y131" s="87"/>
      <c r="Z131" s="89"/>
      <c r="AA131" s="89"/>
      <c r="AB131" s="89"/>
      <c r="AC131" s="89"/>
      <c r="AD131" s="89"/>
      <c r="AE131" s="90"/>
      <c r="AF131" s="415" t="e">
        <f t="shared" si="14"/>
        <v>#REF!</v>
      </c>
      <c r="AG131" s="416"/>
      <c r="AH131" s="416"/>
      <c r="AI131" s="416"/>
      <c r="AJ131" s="416"/>
      <c r="AK131" s="416"/>
      <c r="AL131" s="416"/>
      <c r="AM131" s="417"/>
      <c r="AN131" s="409" t="e">
        <f t="shared" si="16"/>
        <v>#REF!</v>
      </c>
      <c r="AO131" s="412"/>
      <c r="AP131" s="412"/>
      <c r="AQ131" s="412"/>
      <c r="AR131" s="412"/>
      <c r="AS131" s="412"/>
      <c r="AT131" s="413"/>
      <c r="AU131" s="409" t="e">
        <f t="shared" si="17"/>
        <v>#REF!</v>
      </c>
      <c r="AV131" s="410"/>
      <c r="AW131" s="410"/>
      <c r="AX131" s="410"/>
      <c r="AY131" s="410"/>
      <c r="AZ131" s="410"/>
      <c r="BA131" s="411"/>
      <c r="BB131" s="87"/>
      <c r="BC131" s="89"/>
      <c r="BD131" s="89"/>
      <c r="BE131" s="89"/>
      <c r="BF131" s="89"/>
      <c r="BG131" s="89"/>
      <c r="BH131" s="90"/>
      <c r="BI131" s="409" t="e">
        <f t="shared" si="21"/>
        <v>#REF!</v>
      </c>
      <c r="BJ131" s="410"/>
      <c r="BK131" s="410"/>
      <c r="BL131" s="410"/>
      <c r="BM131" s="410"/>
      <c r="BN131" s="410"/>
      <c r="BO131" s="410"/>
      <c r="BP131" s="414"/>
    </row>
    <row r="132" spans="1:68" ht="14.25" x14ac:dyDescent="0.2">
      <c r="A132" s="11"/>
      <c r="B132" s="420" t="e">
        <f t="shared" si="5"/>
        <v>#REF!</v>
      </c>
      <c r="C132" s="421"/>
      <c r="D132" s="422"/>
      <c r="E132" s="424" t="e">
        <f t="shared" si="23"/>
        <v>#REF!</v>
      </c>
      <c r="F132" s="425"/>
      <c r="G132" s="425"/>
      <c r="H132" s="425"/>
      <c r="I132" s="425"/>
      <c r="J132" s="426"/>
      <c r="K132" s="415" t="e">
        <f t="shared" si="22"/>
        <v>#REF!</v>
      </c>
      <c r="L132" s="416"/>
      <c r="M132" s="416"/>
      <c r="N132" s="416"/>
      <c r="O132" s="416"/>
      <c r="P132" s="416"/>
      <c r="Q132" s="417"/>
      <c r="R132" s="415" t="e">
        <f t="shared" si="13"/>
        <v>#REF!</v>
      </c>
      <c r="S132" s="416"/>
      <c r="T132" s="416"/>
      <c r="U132" s="416"/>
      <c r="V132" s="416"/>
      <c r="W132" s="416"/>
      <c r="X132" s="417"/>
      <c r="Y132" s="87"/>
      <c r="Z132" s="89"/>
      <c r="AA132" s="89"/>
      <c r="AB132" s="89"/>
      <c r="AC132" s="89"/>
      <c r="AD132" s="89"/>
      <c r="AE132" s="90"/>
      <c r="AF132" s="415" t="e">
        <f t="shared" si="14"/>
        <v>#REF!</v>
      </c>
      <c r="AG132" s="416"/>
      <c r="AH132" s="416"/>
      <c r="AI132" s="416"/>
      <c r="AJ132" s="416"/>
      <c r="AK132" s="416"/>
      <c r="AL132" s="416"/>
      <c r="AM132" s="417"/>
      <c r="AN132" s="409" t="e">
        <f t="shared" si="16"/>
        <v>#REF!</v>
      </c>
      <c r="AO132" s="412"/>
      <c r="AP132" s="412"/>
      <c r="AQ132" s="412"/>
      <c r="AR132" s="412"/>
      <c r="AS132" s="412"/>
      <c r="AT132" s="413"/>
      <c r="AU132" s="409" t="e">
        <f t="shared" si="17"/>
        <v>#REF!</v>
      </c>
      <c r="AV132" s="410"/>
      <c r="AW132" s="410"/>
      <c r="AX132" s="410"/>
      <c r="AY132" s="410"/>
      <c r="AZ132" s="410"/>
      <c r="BA132" s="411"/>
      <c r="BB132" s="87"/>
      <c r="BC132" s="89"/>
      <c r="BD132" s="89"/>
      <c r="BE132" s="89"/>
      <c r="BF132" s="89"/>
      <c r="BG132" s="89"/>
      <c r="BH132" s="90"/>
      <c r="BI132" s="409" t="e">
        <f t="shared" si="21"/>
        <v>#REF!</v>
      </c>
      <c r="BJ132" s="410"/>
      <c r="BK132" s="410"/>
      <c r="BL132" s="410"/>
      <c r="BM132" s="410"/>
      <c r="BN132" s="410"/>
      <c r="BO132" s="410"/>
      <c r="BP132" s="414"/>
    </row>
    <row r="133" spans="1:68" ht="14.25" x14ac:dyDescent="0.2">
      <c r="A133" s="11"/>
      <c r="B133" s="420" t="e">
        <f t="shared" si="5"/>
        <v>#REF!</v>
      </c>
      <c r="C133" s="421"/>
      <c r="D133" s="422"/>
      <c r="E133" s="424" t="e">
        <f t="shared" si="23"/>
        <v>#REF!</v>
      </c>
      <c r="F133" s="425"/>
      <c r="G133" s="425"/>
      <c r="H133" s="425"/>
      <c r="I133" s="425"/>
      <c r="J133" s="426"/>
      <c r="K133" s="415" t="e">
        <f t="shared" si="22"/>
        <v>#REF!</v>
      </c>
      <c r="L133" s="416"/>
      <c r="M133" s="416"/>
      <c r="N133" s="416"/>
      <c r="O133" s="416"/>
      <c r="P133" s="416"/>
      <c r="Q133" s="417"/>
      <c r="R133" s="415" t="e">
        <f t="shared" si="13"/>
        <v>#REF!</v>
      </c>
      <c r="S133" s="416"/>
      <c r="T133" s="416"/>
      <c r="U133" s="416"/>
      <c r="V133" s="416"/>
      <c r="W133" s="416"/>
      <c r="X133" s="417"/>
      <c r="Y133" s="87"/>
      <c r="Z133" s="89"/>
      <c r="AA133" s="89"/>
      <c r="AB133" s="89"/>
      <c r="AC133" s="89"/>
      <c r="AD133" s="89"/>
      <c r="AE133" s="90"/>
      <c r="AF133" s="415" t="e">
        <f t="shared" si="14"/>
        <v>#REF!</v>
      </c>
      <c r="AG133" s="416"/>
      <c r="AH133" s="416"/>
      <c r="AI133" s="416"/>
      <c r="AJ133" s="416"/>
      <c r="AK133" s="416"/>
      <c r="AL133" s="416"/>
      <c r="AM133" s="417"/>
      <c r="AN133" s="409" t="e">
        <f t="shared" si="16"/>
        <v>#REF!</v>
      </c>
      <c r="AO133" s="412"/>
      <c r="AP133" s="412"/>
      <c r="AQ133" s="412"/>
      <c r="AR133" s="412"/>
      <c r="AS133" s="412"/>
      <c r="AT133" s="413"/>
      <c r="AU133" s="409" t="e">
        <f t="shared" si="17"/>
        <v>#REF!</v>
      </c>
      <c r="AV133" s="410"/>
      <c r="AW133" s="410"/>
      <c r="AX133" s="410"/>
      <c r="AY133" s="410"/>
      <c r="AZ133" s="410"/>
      <c r="BA133" s="411"/>
      <c r="BB133" s="87"/>
      <c r="BC133" s="89"/>
      <c r="BD133" s="89"/>
      <c r="BE133" s="89"/>
      <c r="BF133" s="89"/>
      <c r="BG133" s="89"/>
      <c r="BH133" s="90"/>
      <c r="BI133" s="409" t="e">
        <f t="shared" si="21"/>
        <v>#REF!</v>
      </c>
      <c r="BJ133" s="410"/>
      <c r="BK133" s="410"/>
      <c r="BL133" s="410"/>
      <c r="BM133" s="410"/>
      <c r="BN133" s="410"/>
      <c r="BO133" s="410"/>
      <c r="BP133" s="414"/>
    </row>
    <row r="134" spans="1:68" ht="14.25" x14ac:dyDescent="0.2">
      <c r="A134" s="11"/>
      <c r="B134" s="420" t="e">
        <f t="shared" si="5"/>
        <v>#REF!</v>
      </c>
      <c r="C134" s="421"/>
      <c r="D134" s="422"/>
      <c r="E134" s="424" t="e">
        <f t="shared" si="23"/>
        <v>#REF!</v>
      </c>
      <c r="F134" s="425"/>
      <c r="G134" s="425"/>
      <c r="H134" s="425"/>
      <c r="I134" s="425"/>
      <c r="J134" s="426"/>
      <c r="K134" s="415" t="e">
        <f t="shared" si="22"/>
        <v>#REF!</v>
      </c>
      <c r="L134" s="416"/>
      <c r="M134" s="416"/>
      <c r="N134" s="416"/>
      <c r="O134" s="416"/>
      <c r="P134" s="416"/>
      <c r="Q134" s="417"/>
      <c r="R134" s="415" t="e">
        <f t="shared" si="13"/>
        <v>#REF!</v>
      </c>
      <c r="S134" s="416"/>
      <c r="T134" s="416"/>
      <c r="U134" s="416"/>
      <c r="V134" s="416"/>
      <c r="W134" s="416"/>
      <c r="X134" s="417"/>
      <c r="Y134" s="87"/>
      <c r="Z134" s="89"/>
      <c r="AA134" s="89"/>
      <c r="AB134" s="89"/>
      <c r="AC134" s="89"/>
      <c r="AD134" s="89"/>
      <c r="AE134" s="90"/>
      <c r="AF134" s="415" t="e">
        <f t="shared" si="14"/>
        <v>#REF!</v>
      </c>
      <c r="AG134" s="416"/>
      <c r="AH134" s="416"/>
      <c r="AI134" s="416"/>
      <c r="AJ134" s="416"/>
      <c r="AK134" s="416"/>
      <c r="AL134" s="416"/>
      <c r="AM134" s="417"/>
      <c r="AN134" s="409" t="e">
        <f t="shared" si="16"/>
        <v>#REF!</v>
      </c>
      <c r="AO134" s="412"/>
      <c r="AP134" s="412"/>
      <c r="AQ134" s="412"/>
      <c r="AR134" s="412"/>
      <c r="AS134" s="412"/>
      <c r="AT134" s="413"/>
      <c r="AU134" s="409" t="e">
        <f t="shared" si="17"/>
        <v>#REF!</v>
      </c>
      <c r="AV134" s="410"/>
      <c r="AW134" s="410"/>
      <c r="AX134" s="410"/>
      <c r="AY134" s="410"/>
      <c r="AZ134" s="410"/>
      <c r="BA134" s="411"/>
      <c r="BB134" s="87"/>
      <c r="BC134" s="89"/>
      <c r="BD134" s="89"/>
      <c r="BE134" s="89"/>
      <c r="BF134" s="89"/>
      <c r="BG134" s="89"/>
      <c r="BH134" s="90"/>
      <c r="BI134" s="409" t="e">
        <f t="shared" si="21"/>
        <v>#REF!</v>
      </c>
      <c r="BJ134" s="410"/>
      <c r="BK134" s="410"/>
      <c r="BL134" s="410"/>
      <c r="BM134" s="410"/>
      <c r="BN134" s="410"/>
      <c r="BO134" s="410"/>
      <c r="BP134" s="414"/>
    </row>
    <row r="135" spans="1:68" ht="14.25" x14ac:dyDescent="0.2">
      <c r="A135" s="11"/>
      <c r="B135" s="420" t="e">
        <f t="shared" si="5"/>
        <v>#REF!</v>
      </c>
      <c r="C135" s="421"/>
      <c r="D135" s="422"/>
      <c r="E135" s="424" t="e">
        <f t="shared" si="23"/>
        <v>#REF!</v>
      </c>
      <c r="F135" s="425"/>
      <c r="G135" s="425"/>
      <c r="H135" s="425"/>
      <c r="I135" s="425"/>
      <c r="J135" s="426"/>
      <c r="K135" s="415" t="e">
        <f t="shared" si="22"/>
        <v>#REF!</v>
      </c>
      <c r="L135" s="416"/>
      <c r="M135" s="416"/>
      <c r="N135" s="416"/>
      <c r="O135" s="416"/>
      <c r="P135" s="416"/>
      <c r="Q135" s="417"/>
      <c r="R135" s="415" t="e">
        <f t="shared" si="13"/>
        <v>#REF!</v>
      </c>
      <c r="S135" s="416"/>
      <c r="T135" s="416"/>
      <c r="U135" s="416"/>
      <c r="V135" s="416"/>
      <c r="W135" s="416"/>
      <c r="X135" s="417"/>
      <c r="Y135" s="87"/>
      <c r="Z135" s="89"/>
      <c r="AA135" s="89"/>
      <c r="AB135" s="89"/>
      <c r="AC135" s="89"/>
      <c r="AD135" s="89"/>
      <c r="AE135" s="90"/>
      <c r="AF135" s="415" t="e">
        <f t="shared" si="14"/>
        <v>#REF!</v>
      </c>
      <c r="AG135" s="416"/>
      <c r="AH135" s="416"/>
      <c r="AI135" s="416"/>
      <c r="AJ135" s="416"/>
      <c r="AK135" s="416"/>
      <c r="AL135" s="416"/>
      <c r="AM135" s="417"/>
      <c r="AN135" s="409" t="e">
        <f t="shared" si="16"/>
        <v>#REF!</v>
      </c>
      <c r="AO135" s="412"/>
      <c r="AP135" s="412"/>
      <c r="AQ135" s="412"/>
      <c r="AR135" s="412"/>
      <c r="AS135" s="412"/>
      <c r="AT135" s="413"/>
      <c r="AU135" s="409" t="e">
        <f t="shared" si="17"/>
        <v>#REF!</v>
      </c>
      <c r="AV135" s="410"/>
      <c r="AW135" s="410"/>
      <c r="AX135" s="410"/>
      <c r="AY135" s="410"/>
      <c r="AZ135" s="410"/>
      <c r="BA135" s="411"/>
      <c r="BB135" s="87"/>
      <c r="BC135" s="89"/>
      <c r="BD135" s="89"/>
      <c r="BE135" s="89"/>
      <c r="BF135" s="89"/>
      <c r="BG135" s="89"/>
      <c r="BH135" s="90"/>
      <c r="BI135" s="409" t="e">
        <f t="shared" si="21"/>
        <v>#REF!</v>
      </c>
      <c r="BJ135" s="410"/>
      <c r="BK135" s="410"/>
      <c r="BL135" s="410"/>
      <c r="BM135" s="410"/>
      <c r="BN135" s="410"/>
      <c r="BO135" s="410"/>
      <c r="BP135" s="414"/>
    </row>
    <row r="136" spans="1:68" ht="14.25" x14ac:dyDescent="0.2">
      <c r="A136" s="11"/>
      <c r="B136" s="420" t="e">
        <f t="shared" si="5"/>
        <v>#REF!</v>
      </c>
      <c r="C136" s="421"/>
      <c r="D136" s="422"/>
      <c r="E136" s="424" t="e">
        <f t="shared" si="23"/>
        <v>#REF!</v>
      </c>
      <c r="F136" s="425"/>
      <c r="G136" s="425"/>
      <c r="H136" s="425"/>
      <c r="I136" s="425"/>
      <c r="J136" s="426"/>
      <c r="K136" s="415" t="e">
        <f t="shared" si="22"/>
        <v>#REF!</v>
      </c>
      <c r="L136" s="416"/>
      <c r="M136" s="416"/>
      <c r="N136" s="416"/>
      <c r="O136" s="416"/>
      <c r="P136" s="416"/>
      <c r="Q136" s="417"/>
      <c r="R136" s="415" t="e">
        <f t="shared" si="13"/>
        <v>#REF!</v>
      </c>
      <c r="S136" s="416"/>
      <c r="T136" s="416"/>
      <c r="U136" s="416"/>
      <c r="V136" s="416"/>
      <c r="W136" s="416"/>
      <c r="X136" s="417"/>
      <c r="Y136" s="87"/>
      <c r="Z136" s="89"/>
      <c r="AA136" s="89"/>
      <c r="AB136" s="89"/>
      <c r="AC136" s="89"/>
      <c r="AD136" s="89"/>
      <c r="AE136" s="90"/>
      <c r="AF136" s="415" t="e">
        <f t="shared" si="14"/>
        <v>#REF!</v>
      </c>
      <c r="AG136" s="416"/>
      <c r="AH136" s="416"/>
      <c r="AI136" s="416"/>
      <c r="AJ136" s="416"/>
      <c r="AK136" s="416"/>
      <c r="AL136" s="416"/>
      <c r="AM136" s="417"/>
      <c r="AN136" s="409" t="e">
        <f t="shared" si="16"/>
        <v>#REF!</v>
      </c>
      <c r="AO136" s="412"/>
      <c r="AP136" s="412"/>
      <c r="AQ136" s="412"/>
      <c r="AR136" s="412"/>
      <c r="AS136" s="412"/>
      <c r="AT136" s="413"/>
      <c r="AU136" s="409" t="e">
        <f t="shared" si="17"/>
        <v>#REF!</v>
      </c>
      <c r="AV136" s="410"/>
      <c r="AW136" s="410"/>
      <c r="AX136" s="410"/>
      <c r="AY136" s="410"/>
      <c r="AZ136" s="410"/>
      <c r="BA136" s="411"/>
      <c r="BB136" s="87"/>
      <c r="BC136" s="89"/>
      <c r="BD136" s="89"/>
      <c r="BE136" s="89"/>
      <c r="BF136" s="89"/>
      <c r="BG136" s="89"/>
      <c r="BH136" s="90"/>
      <c r="BI136" s="409" t="e">
        <f t="shared" si="21"/>
        <v>#REF!</v>
      </c>
      <c r="BJ136" s="410"/>
      <c r="BK136" s="410"/>
      <c r="BL136" s="410"/>
      <c r="BM136" s="410"/>
      <c r="BN136" s="410"/>
      <c r="BO136" s="410"/>
      <c r="BP136" s="414"/>
    </row>
    <row r="137" spans="1:68" ht="14.25" x14ac:dyDescent="0.2">
      <c r="A137" s="11"/>
      <c r="B137" s="420" t="e">
        <f t="shared" si="5"/>
        <v>#REF!</v>
      </c>
      <c r="C137" s="421"/>
      <c r="D137" s="422"/>
      <c r="E137" s="424" t="e">
        <f t="shared" si="23"/>
        <v>#REF!</v>
      </c>
      <c r="F137" s="425"/>
      <c r="G137" s="425"/>
      <c r="H137" s="425"/>
      <c r="I137" s="425"/>
      <c r="J137" s="426"/>
      <c r="K137" s="415" t="e">
        <f t="shared" si="22"/>
        <v>#REF!</v>
      </c>
      <c r="L137" s="416"/>
      <c r="M137" s="416"/>
      <c r="N137" s="416"/>
      <c r="O137" s="416"/>
      <c r="P137" s="416"/>
      <c r="Q137" s="417"/>
      <c r="R137" s="415" t="e">
        <f t="shared" si="13"/>
        <v>#REF!</v>
      </c>
      <c r="S137" s="416"/>
      <c r="T137" s="416"/>
      <c r="U137" s="416"/>
      <c r="V137" s="416"/>
      <c r="W137" s="416"/>
      <c r="X137" s="417"/>
      <c r="Y137" s="87"/>
      <c r="Z137" s="89"/>
      <c r="AA137" s="89"/>
      <c r="AB137" s="89"/>
      <c r="AC137" s="89"/>
      <c r="AD137" s="89"/>
      <c r="AE137" s="90"/>
      <c r="AF137" s="415" t="e">
        <f t="shared" si="14"/>
        <v>#REF!</v>
      </c>
      <c r="AG137" s="416"/>
      <c r="AH137" s="416"/>
      <c r="AI137" s="416"/>
      <c r="AJ137" s="416"/>
      <c r="AK137" s="416"/>
      <c r="AL137" s="416"/>
      <c r="AM137" s="417"/>
      <c r="AN137" s="409" t="e">
        <f t="shared" si="16"/>
        <v>#REF!</v>
      </c>
      <c r="AO137" s="412"/>
      <c r="AP137" s="412"/>
      <c r="AQ137" s="412"/>
      <c r="AR137" s="412"/>
      <c r="AS137" s="412"/>
      <c r="AT137" s="413"/>
      <c r="AU137" s="409" t="e">
        <f t="shared" si="17"/>
        <v>#REF!</v>
      </c>
      <c r="AV137" s="410"/>
      <c r="AW137" s="410"/>
      <c r="AX137" s="410"/>
      <c r="AY137" s="410"/>
      <c r="AZ137" s="410"/>
      <c r="BA137" s="411"/>
      <c r="BB137" s="87"/>
      <c r="BC137" s="89"/>
      <c r="BD137" s="89"/>
      <c r="BE137" s="89"/>
      <c r="BF137" s="89"/>
      <c r="BG137" s="89"/>
      <c r="BH137" s="90"/>
      <c r="BI137" s="409" t="e">
        <f t="shared" si="21"/>
        <v>#REF!</v>
      </c>
      <c r="BJ137" s="410"/>
      <c r="BK137" s="410"/>
      <c r="BL137" s="410"/>
      <c r="BM137" s="410"/>
      <c r="BN137" s="410"/>
      <c r="BO137" s="410"/>
      <c r="BP137" s="414"/>
    </row>
    <row r="138" spans="1:68" ht="14.25" x14ac:dyDescent="0.2">
      <c r="A138" s="11"/>
      <c r="B138" s="420" t="e">
        <f t="shared" si="5"/>
        <v>#REF!</v>
      </c>
      <c r="C138" s="421"/>
      <c r="D138" s="422"/>
      <c r="E138" s="424" t="e">
        <f t="shared" si="23"/>
        <v>#REF!</v>
      </c>
      <c r="F138" s="425"/>
      <c r="G138" s="425"/>
      <c r="H138" s="425"/>
      <c r="I138" s="425"/>
      <c r="J138" s="426"/>
      <c r="K138" s="415" t="e">
        <f t="shared" si="22"/>
        <v>#REF!</v>
      </c>
      <c r="L138" s="416"/>
      <c r="M138" s="416"/>
      <c r="N138" s="416"/>
      <c r="O138" s="416"/>
      <c r="P138" s="416"/>
      <c r="Q138" s="417"/>
      <c r="R138" s="415" t="e">
        <f t="shared" si="13"/>
        <v>#REF!</v>
      </c>
      <c r="S138" s="416"/>
      <c r="T138" s="416"/>
      <c r="U138" s="416"/>
      <c r="V138" s="416"/>
      <c r="W138" s="416"/>
      <c r="X138" s="417"/>
      <c r="Y138" s="87"/>
      <c r="Z138" s="89"/>
      <c r="AA138" s="89"/>
      <c r="AB138" s="89"/>
      <c r="AC138" s="89"/>
      <c r="AD138" s="89"/>
      <c r="AE138" s="90"/>
      <c r="AF138" s="415" t="e">
        <f t="shared" si="14"/>
        <v>#REF!</v>
      </c>
      <c r="AG138" s="416"/>
      <c r="AH138" s="416"/>
      <c r="AI138" s="416"/>
      <c r="AJ138" s="416"/>
      <c r="AK138" s="416"/>
      <c r="AL138" s="416"/>
      <c r="AM138" s="417"/>
      <c r="AN138" s="409" t="e">
        <f t="shared" si="16"/>
        <v>#REF!</v>
      </c>
      <c r="AO138" s="412"/>
      <c r="AP138" s="412"/>
      <c r="AQ138" s="412"/>
      <c r="AR138" s="412"/>
      <c r="AS138" s="412"/>
      <c r="AT138" s="413"/>
      <c r="AU138" s="409" t="e">
        <f t="shared" si="17"/>
        <v>#REF!</v>
      </c>
      <c r="AV138" s="410"/>
      <c r="AW138" s="410"/>
      <c r="AX138" s="410"/>
      <c r="AY138" s="410"/>
      <c r="AZ138" s="410"/>
      <c r="BA138" s="411"/>
      <c r="BB138" s="87"/>
      <c r="BC138" s="89"/>
      <c r="BD138" s="89"/>
      <c r="BE138" s="89"/>
      <c r="BF138" s="89"/>
      <c r="BG138" s="89"/>
      <c r="BH138" s="90"/>
      <c r="BI138" s="409" t="e">
        <f t="shared" si="21"/>
        <v>#REF!</v>
      </c>
      <c r="BJ138" s="410"/>
      <c r="BK138" s="410"/>
      <c r="BL138" s="410"/>
      <c r="BM138" s="410"/>
      <c r="BN138" s="410"/>
      <c r="BO138" s="410"/>
      <c r="BP138" s="414"/>
    </row>
    <row r="139" spans="1:68" ht="14.25" x14ac:dyDescent="0.2">
      <c r="A139" s="11"/>
      <c r="B139" s="420" t="e">
        <f t="shared" si="5"/>
        <v>#REF!</v>
      </c>
      <c r="C139" s="421"/>
      <c r="D139" s="422"/>
      <c r="E139" s="424" t="e">
        <f t="shared" si="23"/>
        <v>#REF!</v>
      </c>
      <c r="F139" s="425"/>
      <c r="G139" s="425"/>
      <c r="H139" s="425"/>
      <c r="I139" s="425"/>
      <c r="J139" s="426"/>
      <c r="K139" s="415" t="e">
        <f t="shared" si="22"/>
        <v>#REF!</v>
      </c>
      <c r="L139" s="416"/>
      <c r="M139" s="416"/>
      <c r="N139" s="416"/>
      <c r="O139" s="416"/>
      <c r="P139" s="416"/>
      <c r="Q139" s="417"/>
      <c r="R139" s="415" t="e">
        <f t="shared" si="13"/>
        <v>#REF!</v>
      </c>
      <c r="S139" s="416"/>
      <c r="T139" s="416"/>
      <c r="U139" s="416"/>
      <c r="V139" s="416"/>
      <c r="W139" s="416"/>
      <c r="X139" s="417"/>
      <c r="Y139" s="87"/>
      <c r="Z139" s="89"/>
      <c r="AA139" s="89"/>
      <c r="AB139" s="89"/>
      <c r="AC139" s="89"/>
      <c r="AD139" s="89"/>
      <c r="AE139" s="90"/>
      <c r="AF139" s="415" t="e">
        <f t="shared" si="14"/>
        <v>#REF!</v>
      </c>
      <c r="AG139" s="416"/>
      <c r="AH139" s="416"/>
      <c r="AI139" s="416"/>
      <c r="AJ139" s="416"/>
      <c r="AK139" s="416"/>
      <c r="AL139" s="416"/>
      <c r="AM139" s="417"/>
      <c r="AN139" s="409" t="e">
        <f t="shared" si="16"/>
        <v>#REF!</v>
      </c>
      <c r="AO139" s="412"/>
      <c r="AP139" s="412"/>
      <c r="AQ139" s="412"/>
      <c r="AR139" s="412"/>
      <c r="AS139" s="412"/>
      <c r="AT139" s="413"/>
      <c r="AU139" s="409" t="e">
        <f t="shared" si="17"/>
        <v>#REF!</v>
      </c>
      <c r="AV139" s="410"/>
      <c r="AW139" s="410"/>
      <c r="AX139" s="410"/>
      <c r="AY139" s="410"/>
      <c r="AZ139" s="410"/>
      <c r="BA139" s="411"/>
      <c r="BB139" s="87"/>
      <c r="BC139" s="89"/>
      <c r="BD139" s="89"/>
      <c r="BE139" s="89"/>
      <c r="BF139" s="89"/>
      <c r="BG139" s="89"/>
      <c r="BH139" s="90"/>
      <c r="BI139" s="409" t="e">
        <f t="shared" si="21"/>
        <v>#REF!</v>
      </c>
      <c r="BJ139" s="410"/>
      <c r="BK139" s="410"/>
      <c r="BL139" s="410"/>
      <c r="BM139" s="410"/>
      <c r="BN139" s="410"/>
      <c r="BO139" s="410"/>
      <c r="BP139" s="414"/>
    </row>
    <row r="140" spans="1:68" ht="15" thickBot="1" x14ac:dyDescent="0.25">
      <c r="A140" s="11"/>
      <c r="B140" s="420" t="e">
        <f t="shared" si="5"/>
        <v>#REF!</v>
      </c>
      <c r="C140" s="421"/>
      <c r="D140" s="422"/>
      <c r="E140" s="424" t="e">
        <f t="shared" si="23"/>
        <v>#REF!</v>
      </c>
      <c r="F140" s="425"/>
      <c r="G140" s="425"/>
      <c r="H140" s="425"/>
      <c r="I140" s="425"/>
      <c r="J140" s="426"/>
      <c r="K140" s="415" t="e">
        <f t="shared" si="22"/>
        <v>#REF!</v>
      </c>
      <c r="L140" s="416"/>
      <c r="M140" s="416"/>
      <c r="N140" s="416"/>
      <c r="O140" s="416"/>
      <c r="P140" s="416"/>
      <c r="Q140" s="417"/>
      <c r="R140" s="415" t="e">
        <f t="shared" si="13"/>
        <v>#REF!</v>
      </c>
      <c r="S140" s="416"/>
      <c r="T140" s="416"/>
      <c r="U140" s="416"/>
      <c r="V140" s="416"/>
      <c r="W140" s="416"/>
      <c r="X140" s="417"/>
      <c r="Y140" s="87"/>
      <c r="Z140" s="89"/>
      <c r="AA140" s="89"/>
      <c r="AB140" s="89"/>
      <c r="AC140" s="89"/>
      <c r="AD140" s="89"/>
      <c r="AE140" s="90"/>
      <c r="AF140" s="415" t="e">
        <f t="shared" si="14"/>
        <v>#REF!</v>
      </c>
      <c r="AG140" s="416"/>
      <c r="AH140" s="416"/>
      <c r="AI140" s="416"/>
      <c r="AJ140" s="416"/>
      <c r="AK140" s="416"/>
      <c r="AL140" s="416"/>
      <c r="AM140" s="417"/>
      <c r="AN140" s="409" t="e">
        <f t="shared" si="16"/>
        <v>#REF!</v>
      </c>
      <c r="AO140" s="412"/>
      <c r="AP140" s="412"/>
      <c r="AQ140" s="412"/>
      <c r="AR140" s="412"/>
      <c r="AS140" s="412"/>
      <c r="AT140" s="413"/>
      <c r="AU140" s="409" t="e">
        <f t="shared" si="17"/>
        <v>#REF!</v>
      </c>
      <c r="AV140" s="410"/>
      <c r="AW140" s="410"/>
      <c r="AX140" s="410"/>
      <c r="AY140" s="410"/>
      <c r="AZ140" s="410"/>
      <c r="BA140" s="411"/>
      <c r="BB140" s="87"/>
      <c r="BC140" s="89"/>
      <c r="BD140" s="89"/>
      <c r="BE140" s="89"/>
      <c r="BF140" s="89"/>
      <c r="BG140" s="89"/>
      <c r="BH140" s="90"/>
      <c r="BI140" s="409" t="e">
        <f t="shared" si="21"/>
        <v>#REF!</v>
      </c>
      <c r="BJ140" s="410"/>
      <c r="BK140" s="410"/>
      <c r="BL140" s="410"/>
      <c r="BM140" s="410"/>
      <c r="BN140" s="410"/>
      <c r="BO140" s="410"/>
      <c r="BP140" s="414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>
        <f>SUM(Y86:Y140)</f>
        <v>0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>
        <f>SUM(BB86:BB140)</f>
        <v>0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487" t="str">
        <f>C71</f>
        <v>Conc. R. Verde, 16/09/2009</v>
      </c>
      <c r="D144" s="488"/>
      <c r="E144" s="488"/>
      <c r="F144" s="488"/>
      <c r="G144" s="488"/>
      <c r="H144" s="488"/>
      <c r="I144" s="488"/>
      <c r="J144" s="488"/>
      <c r="K144" s="488"/>
      <c r="L144" s="488"/>
      <c r="M144" s="488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489"/>
      <c r="D145" s="489"/>
      <c r="E145" s="489"/>
      <c r="F145" s="489"/>
      <c r="G145" s="489"/>
      <c r="H145" s="489"/>
      <c r="I145" s="489"/>
      <c r="J145" s="489"/>
      <c r="K145" s="489"/>
      <c r="L145" s="489"/>
      <c r="M145" s="489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013">
    <mergeCell ref="B109:D109"/>
    <mergeCell ref="B110:D110"/>
    <mergeCell ref="B137:D137"/>
    <mergeCell ref="B138:D138"/>
    <mergeCell ref="B135:D135"/>
    <mergeCell ref="B136:D136"/>
    <mergeCell ref="B131:D131"/>
    <mergeCell ref="B125:D125"/>
    <mergeCell ref="R131:X131"/>
    <mergeCell ref="R132:X132"/>
    <mergeCell ref="R133:X133"/>
    <mergeCell ref="R138:X138"/>
    <mergeCell ref="R134:X134"/>
    <mergeCell ref="R135:X135"/>
    <mergeCell ref="R136:X136"/>
    <mergeCell ref="R137:X137"/>
    <mergeCell ref="R129:X129"/>
    <mergeCell ref="R130:X130"/>
    <mergeCell ref="R123:X123"/>
    <mergeCell ref="R124:X124"/>
    <mergeCell ref="R125:X125"/>
    <mergeCell ref="R126:X126"/>
    <mergeCell ref="R127:X127"/>
    <mergeCell ref="R128:X128"/>
    <mergeCell ref="E130:J130"/>
    <mergeCell ref="B119:D119"/>
    <mergeCell ref="B120:D120"/>
    <mergeCell ref="B121:D121"/>
    <mergeCell ref="B122:D122"/>
    <mergeCell ref="B123:D123"/>
    <mergeCell ref="B124:D124"/>
    <mergeCell ref="B126:D126"/>
    <mergeCell ref="E139:J139"/>
    <mergeCell ref="E122:J122"/>
    <mergeCell ref="E123:J123"/>
    <mergeCell ref="E124:J124"/>
    <mergeCell ref="E125:J125"/>
    <mergeCell ref="E126:J126"/>
    <mergeCell ref="E133:J133"/>
    <mergeCell ref="E127:J127"/>
    <mergeCell ref="E128:J128"/>
    <mergeCell ref="E140:J140"/>
    <mergeCell ref="E109:J109"/>
    <mergeCell ref="E110:J110"/>
    <mergeCell ref="E135:J135"/>
    <mergeCell ref="E136:J136"/>
    <mergeCell ref="E137:J137"/>
    <mergeCell ref="E138:J138"/>
    <mergeCell ref="E131:J131"/>
    <mergeCell ref="E132:J132"/>
    <mergeCell ref="E134:J134"/>
    <mergeCell ref="B133:D133"/>
    <mergeCell ref="B134:D134"/>
    <mergeCell ref="B127:D127"/>
    <mergeCell ref="B128:D128"/>
    <mergeCell ref="B129:D129"/>
    <mergeCell ref="B130:D130"/>
    <mergeCell ref="B132:D132"/>
    <mergeCell ref="B139:D139"/>
    <mergeCell ref="B140:D140"/>
    <mergeCell ref="B7:K7"/>
    <mergeCell ref="B8:K8"/>
    <mergeCell ref="AC13:AD13"/>
    <mergeCell ref="AC14:AD14"/>
    <mergeCell ref="AC15:AD15"/>
    <mergeCell ref="B15:D15"/>
    <mergeCell ref="L7:AD7"/>
    <mergeCell ref="L8:AD8"/>
    <mergeCell ref="AC17:AD17"/>
    <mergeCell ref="AC19:AD19"/>
    <mergeCell ref="AC20:AD20"/>
    <mergeCell ref="AC29:AD29"/>
    <mergeCell ref="AC22:AD22"/>
    <mergeCell ref="AC23:AD23"/>
    <mergeCell ref="AC24:AD24"/>
    <mergeCell ref="AC26:AD26"/>
    <mergeCell ref="E14:AB14"/>
    <mergeCell ref="E15:AB15"/>
    <mergeCell ref="B21:D21"/>
    <mergeCell ref="E84:J84"/>
    <mergeCell ref="B88:D88"/>
    <mergeCell ref="Y88:AE88"/>
    <mergeCell ref="K87:Q87"/>
    <mergeCell ref="L5:AD5"/>
    <mergeCell ref="B4:K4"/>
    <mergeCell ref="L4:AD4"/>
    <mergeCell ref="B5:K5"/>
    <mergeCell ref="B6:K6"/>
    <mergeCell ref="L6:AD6"/>
    <mergeCell ref="L9:AD9"/>
    <mergeCell ref="E129:J129"/>
    <mergeCell ref="B9:K9"/>
    <mergeCell ref="E22:AB22"/>
    <mergeCell ref="E16:AB16"/>
    <mergeCell ref="E17:AB17"/>
    <mergeCell ref="B22:D22"/>
    <mergeCell ref="E115:J115"/>
    <mergeCell ref="K112:Q112"/>
    <mergeCell ref="B13:D13"/>
    <mergeCell ref="B14:D14"/>
    <mergeCell ref="E118:J118"/>
    <mergeCell ref="E119:J119"/>
    <mergeCell ref="E120:J120"/>
    <mergeCell ref="E121:J121"/>
    <mergeCell ref="AC11:AD11"/>
    <mergeCell ref="E18:AB18"/>
    <mergeCell ref="E19:AB19"/>
    <mergeCell ref="E13:AB13"/>
    <mergeCell ref="AC27:AD27"/>
    <mergeCell ref="AC28:AD28"/>
    <mergeCell ref="AC21:AD21"/>
    <mergeCell ref="AC12:AD12"/>
    <mergeCell ref="AC30:AD30"/>
    <mergeCell ref="AC18:AD18"/>
    <mergeCell ref="AC16:AD16"/>
    <mergeCell ref="BA37:BH37"/>
    <mergeCell ref="E21:AB21"/>
    <mergeCell ref="E32:AB32"/>
    <mergeCell ref="BB91:BH91"/>
    <mergeCell ref="AN92:AT92"/>
    <mergeCell ref="AU92:BA92"/>
    <mergeCell ref="BB92:BH92"/>
    <mergeCell ref="AE28:AJ28"/>
    <mergeCell ref="AN91:AT91"/>
    <mergeCell ref="AU99:BA99"/>
    <mergeCell ref="BB99:BH99"/>
    <mergeCell ref="AN99:AT99"/>
    <mergeCell ref="E93:J93"/>
    <mergeCell ref="AN98:AT98"/>
    <mergeCell ref="AU95:BA95"/>
    <mergeCell ref="BB95:BH95"/>
    <mergeCell ref="AN96:AT96"/>
    <mergeCell ref="AU96:BA96"/>
    <mergeCell ref="AU97:BA97"/>
    <mergeCell ref="AS37:AZ37"/>
    <mergeCell ref="AK61:AR61"/>
    <mergeCell ref="AK62:AR62"/>
    <mergeCell ref="AK63:AR63"/>
    <mergeCell ref="E23:AB23"/>
    <mergeCell ref="AS36:AZ36"/>
    <mergeCell ref="AE25:AJ25"/>
    <mergeCell ref="AE26:AJ26"/>
    <mergeCell ref="AK33:AR33"/>
    <mergeCell ref="AC25:AD25"/>
    <mergeCell ref="AC31:AD31"/>
    <mergeCell ref="AC32:AD32"/>
    <mergeCell ref="AC33:AD33"/>
    <mergeCell ref="K141:Q141"/>
    <mergeCell ref="R141:X141"/>
    <mergeCell ref="Y141:AE141"/>
    <mergeCell ref="AF141:AM141"/>
    <mergeCell ref="K140:Q140"/>
    <mergeCell ref="R140:X140"/>
    <mergeCell ref="K108:Q108"/>
    <mergeCell ref="AN141:AT141"/>
    <mergeCell ref="BB88:BH88"/>
    <mergeCell ref="BB96:BH96"/>
    <mergeCell ref="AN95:AT95"/>
    <mergeCell ref="AN97:AT97"/>
    <mergeCell ref="BB93:BH93"/>
    <mergeCell ref="AN94:AT94"/>
    <mergeCell ref="AU94:BA94"/>
    <mergeCell ref="BB97:BH97"/>
    <mergeCell ref="AU98:BA98"/>
    <mergeCell ref="BB98:BH98"/>
    <mergeCell ref="K90:Q90"/>
    <mergeCell ref="R90:X90"/>
    <mergeCell ref="K101:Q101"/>
    <mergeCell ref="K114:Q114"/>
    <mergeCell ref="K113:Q113"/>
    <mergeCell ref="AF140:AM140"/>
    <mergeCell ref="AN110:AT110"/>
    <mergeCell ref="AN104:AT104"/>
    <mergeCell ref="AN105:AT105"/>
    <mergeCell ref="AN106:AT106"/>
    <mergeCell ref="AN101:AT101"/>
    <mergeCell ref="AN102:AT102"/>
    <mergeCell ref="AN111:AT111"/>
    <mergeCell ref="AU109:BA109"/>
    <mergeCell ref="BA68:BH68"/>
    <mergeCell ref="AO81:AS81"/>
    <mergeCell ref="BB85:BH85"/>
    <mergeCell ref="BB87:BH87"/>
    <mergeCell ref="AN88:AT88"/>
    <mergeCell ref="AU88:BA88"/>
    <mergeCell ref="AT82:AZ82"/>
    <mergeCell ref="BB94:BH94"/>
    <mergeCell ref="AF98:AM98"/>
    <mergeCell ref="AK68:AR68"/>
    <mergeCell ref="R105:X105"/>
    <mergeCell ref="K139:Q139"/>
    <mergeCell ref="R139:X139"/>
    <mergeCell ref="K128:Q128"/>
    <mergeCell ref="K129:Q129"/>
    <mergeCell ref="K130:Q130"/>
    <mergeCell ref="K131:Q131"/>
    <mergeCell ref="K107:Q107"/>
    <mergeCell ref="K122:Q122"/>
    <mergeCell ref="K118:Q118"/>
    <mergeCell ref="K119:Q119"/>
    <mergeCell ref="K120:Q120"/>
    <mergeCell ref="K124:Q124"/>
    <mergeCell ref="K125:Q125"/>
    <mergeCell ref="K121:Q121"/>
    <mergeCell ref="K126:Q126"/>
    <mergeCell ref="K127:Q127"/>
    <mergeCell ref="BB90:BH90"/>
    <mergeCell ref="AN89:AT89"/>
    <mergeCell ref="AU89:BA89"/>
    <mergeCell ref="B73:N73"/>
    <mergeCell ref="C71:M72"/>
    <mergeCell ref="BA17:BH17"/>
    <mergeCell ref="BA15:BH15"/>
    <mergeCell ref="BI17:BP17"/>
    <mergeCell ref="BI18:BP18"/>
    <mergeCell ref="BI19:BP19"/>
    <mergeCell ref="BI20:BP20"/>
    <mergeCell ref="BI25:BP25"/>
    <mergeCell ref="BA36:BH36"/>
    <mergeCell ref="BA22:BH22"/>
    <mergeCell ref="BA23:BH23"/>
    <mergeCell ref="BA24:BH24"/>
    <mergeCell ref="BA21:BH21"/>
    <mergeCell ref="BI26:BP26"/>
    <mergeCell ref="BI27:BP27"/>
    <mergeCell ref="BI13:BP13"/>
    <mergeCell ref="BI14:BP14"/>
    <mergeCell ref="BI15:BP15"/>
    <mergeCell ref="BI16:BP16"/>
    <mergeCell ref="BI21:BP21"/>
    <mergeCell ref="BI22:BP22"/>
    <mergeCell ref="BI23:BP23"/>
    <mergeCell ref="BI24:BP24"/>
    <mergeCell ref="BI28:BP28"/>
    <mergeCell ref="BI29:BP29"/>
    <mergeCell ref="BI30:BP30"/>
    <mergeCell ref="BI31:BP31"/>
    <mergeCell ref="BI36:BP36"/>
    <mergeCell ref="BI32:BP32"/>
    <mergeCell ref="BI33:BP33"/>
    <mergeCell ref="BI34:BP34"/>
    <mergeCell ref="BI35:BP35"/>
    <mergeCell ref="B16:D16"/>
    <mergeCell ref="AK23:AR23"/>
    <mergeCell ref="AK24:AR24"/>
    <mergeCell ref="AK19:AR19"/>
    <mergeCell ref="B26:D26"/>
    <mergeCell ref="B24:D24"/>
    <mergeCell ref="B25:D25"/>
    <mergeCell ref="B23:D23"/>
    <mergeCell ref="AK36:AR36"/>
    <mergeCell ref="AK32:AR32"/>
    <mergeCell ref="AK34:AR34"/>
    <mergeCell ref="AK31:AR31"/>
    <mergeCell ref="AK22:AR22"/>
    <mergeCell ref="AK28:AR28"/>
    <mergeCell ref="AK29:AR29"/>
    <mergeCell ref="AK30:AR30"/>
    <mergeCell ref="AK26:AR26"/>
    <mergeCell ref="AK27:AR27"/>
    <mergeCell ref="E20:AB20"/>
    <mergeCell ref="E28:AB28"/>
    <mergeCell ref="E25:AB25"/>
    <mergeCell ref="E24:AB24"/>
    <mergeCell ref="E26:AB26"/>
    <mergeCell ref="E27:AB27"/>
    <mergeCell ref="AY73:BP73"/>
    <mergeCell ref="Z68:AC68"/>
    <mergeCell ref="AS68:AZ68"/>
    <mergeCell ref="AE68:AJ68"/>
    <mergeCell ref="BI68:BP68"/>
    <mergeCell ref="B36:D36"/>
    <mergeCell ref="B37:D37"/>
    <mergeCell ref="E37:AB37"/>
    <mergeCell ref="E36:AB36"/>
    <mergeCell ref="B35:D35"/>
    <mergeCell ref="AE35:AJ35"/>
    <mergeCell ref="AC36:AD36"/>
    <mergeCell ref="AC37:AD37"/>
    <mergeCell ref="B33:D33"/>
    <mergeCell ref="B34:D34"/>
    <mergeCell ref="AE33:AJ33"/>
    <mergeCell ref="AE34:AJ34"/>
    <mergeCell ref="E35:AB35"/>
    <mergeCell ref="AC35:AD35"/>
    <mergeCell ref="E33:AB33"/>
    <mergeCell ref="E34:AB34"/>
    <mergeCell ref="AC34:AD34"/>
    <mergeCell ref="BA33:BH33"/>
    <mergeCell ref="AS33:AZ33"/>
    <mergeCell ref="AS34:AZ34"/>
    <mergeCell ref="BA34:BH34"/>
    <mergeCell ref="BI37:BP37"/>
    <mergeCell ref="BI41:BP41"/>
    <mergeCell ref="BI43:BP43"/>
    <mergeCell ref="BI45:BP45"/>
    <mergeCell ref="AE40:AJ40"/>
    <mergeCell ref="AS42:AZ42"/>
    <mergeCell ref="BA5:BE5"/>
    <mergeCell ref="AE13:AJ13"/>
    <mergeCell ref="AE29:AJ29"/>
    <mergeCell ref="AE18:AJ18"/>
    <mergeCell ref="AE19:AJ19"/>
    <mergeCell ref="AE20:AJ20"/>
    <mergeCell ref="AE21:AJ21"/>
    <mergeCell ref="AK20:AR20"/>
    <mergeCell ref="AS39:AZ39"/>
    <mergeCell ref="BA39:BH39"/>
    <mergeCell ref="BI39:BP39"/>
    <mergeCell ref="B2:AC2"/>
    <mergeCell ref="B10:BP10"/>
    <mergeCell ref="B11:D12"/>
    <mergeCell ref="AE11:AJ11"/>
    <mergeCell ref="AE12:AJ12"/>
    <mergeCell ref="AK11:AZ11"/>
    <mergeCell ref="AK12:AR12"/>
    <mergeCell ref="B27:D27"/>
    <mergeCell ref="B28:D28"/>
    <mergeCell ref="B29:D29"/>
    <mergeCell ref="B30:D30"/>
    <mergeCell ref="B31:D31"/>
    <mergeCell ref="B32:D32"/>
    <mergeCell ref="AK14:AR14"/>
    <mergeCell ref="AK15:AR15"/>
    <mergeCell ref="AK21:AR21"/>
    <mergeCell ref="B17:D17"/>
    <mergeCell ref="B18:D18"/>
    <mergeCell ref="B19:D19"/>
    <mergeCell ref="B20:D20"/>
    <mergeCell ref="AK16:AR16"/>
    <mergeCell ref="BE7:BI7"/>
    <mergeCell ref="AS31:AZ31"/>
    <mergeCell ref="AS14:AZ14"/>
    <mergeCell ref="AS16:AZ16"/>
    <mergeCell ref="AS17:AZ17"/>
    <mergeCell ref="AS15:AZ15"/>
    <mergeCell ref="BA18:BH18"/>
    <mergeCell ref="BA19:BH19"/>
    <mergeCell ref="BA20:BH20"/>
    <mergeCell ref="BA32:BH32"/>
    <mergeCell ref="AS21:AZ21"/>
    <mergeCell ref="AS22:AZ22"/>
    <mergeCell ref="AS23:AZ23"/>
    <mergeCell ref="AS24:AZ24"/>
    <mergeCell ref="AS25:AZ25"/>
    <mergeCell ref="AS26:AZ26"/>
    <mergeCell ref="BK7:BO7"/>
    <mergeCell ref="AS27:AZ27"/>
    <mergeCell ref="BA27:BH27"/>
    <mergeCell ref="AS28:AZ28"/>
    <mergeCell ref="AS29:AZ29"/>
    <mergeCell ref="AS30:AZ30"/>
    <mergeCell ref="AS32:AZ32"/>
    <mergeCell ref="BA29:BH29"/>
    <mergeCell ref="BA30:BH30"/>
    <mergeCell ref="BA31:BH31"/>
    <mergeCell ref="BA28:BH28"/>
    <mergeCell ref="BA25:BH25"/>
    <mergeCell ref="BA26:BH26"/>
    <mergeCell ref="BA13:BH13"/>
    <mergeCell ref="BA14:BH14"/>
    <mergeCell ref="BA16:BH16"/>
    <mergeCell ref="AC39:AD39"/>
    <mergeCell ref="AE39:AJ39"/>
    <mergeCell ref="AE14:AJ14"/>
    <mergeCell ref="AE15:AJ15"/>
    <mergeCell ref="AK13:AR13"/>
    <mergeCell ref="AE32:AJ32"/>
    <mergeCell ref="AE36:AJ36"/>
    <mergeCell ref="AK37:AR37"/>
    <mergeCell ref="AK35:AR35"/>
    <mergeCell ref="E11:AB12"/>
    <mergeCell ref="E29:AB29"/>
    <mergeCell ref="E30:AB30"/>
    <mergeCell ref="AE24:AJ24"/>
    <mergeCell ref="AE23:AJ23"/>
    <mergeCell ref="AS12:AZ12"/>
    <mergeCell ref="AS18:AZ18"/>
    <mergeCell ref="AK18:AR18"/>
    <mergeCell ref="AK25:AR25"/>
    <mergeCell ref="AS13:AZ13"/>
    <mergeCell ref="AK17:AR17"/>
    <mergeCell ref="AS35:AZ35"/>
    <mergeCell ref="B79:K79"/>
    <mergeCell ref="K86:Q86"/>
    <mergeCell ref="R85:X85"/>
    <mergeCell ref="BI12:BP12"/>
    <mergeCell ref="AU85:BA85"/>
    <mergeCell ref="AS19:AZ19"/>
    <mergeCell ref="BF78:BP78"/>
    <mergeCell ref="BA80:BD80"/>
    <mergeCell ref="BE80:BI80"/>
    <mergeCell ref="AS20:AZ20"/>
    <mergeCell ref="BA35:BH35"/>
    <mergeCell ref="BK80:BO80"/>
    <mergeCell ref="BA78:BE78"/>
    <mergeCell ref="BF5:BP5"/>
    <mergeCell ref="BA7:BD7"/>
    <mergeCell ref="L77:AD77"/>
    <mergeCell ref="AO8:AS8"/>
    <mergeCell ref="AO9:AS9"/>
    <mergeCell ref="AE6:AS6"/>
    <mergeCell ref="AE30:AJ30"/>
    <mergeCell ref="AE37:AJ37"/>
    <mergeCell ref="BA12:BH12"/>
    <mergeCell ref="BA11:BP11"/>
    <mergeCell ref="L79:AD79"/>
    <mergeCell ref="AE22:AJ22"/>
    <mergeCell ref="AE27:AJ27"/>
    <mergeCell ref="E31:AB31"/>
    <mergeCell ref="B75:AC75"/>
    <mergeCell ref="L78:AD78"/>
    <mergeCell ref="B77:K77"/>
    <mergeCell ref="B39:D39"/>
    <mergeCell ref="E39:AB39"/>
    <mergeCell ref="E101:J101"/>
    <mergeCell ref="R92:X92"/>
    <mergeCell ref="E102:J102"/>
    <mergeCell ref="K103:Q103"/>
    <mergeCell ref="E89:J89"/>
    <mergeCell ref="K102:Q102"/>
    <mergeCell ref="K100:Q100"/>
    <mergeCell ref="E94:J94"/>
    <mergeCell ref="E97:J97"/>
    <mergeCell ref="K99:Q99"/>
    <mergeCell ref="E99:J99"/>
    <mergeCell ref="K94:Q94"/>
    <mergeCell ref="E92:J92"/>
    <mergeCell ref="B99:D99"/>
    <mergeCell ref="R95:X95"/>
    <mergeCell ref="K97:Q97"/>
    <mergeCell ref="B98:D98"/>
    <mergeCell ref="K98:Q98"/>
    <mergeCell ref="B97:D97"/>
    <mergeCell ref="E100:J100"/>
    <mergeCell ref="AG146:AX146"/>
    <mergeCell ref="R87:X87"/>
    <mergeCell ref="K88:Q88"/>
    <mergeCell ref="R88:X88"/>
    <mergeCell ref="K89:Q89"/>
    <mergeCell ref="R89:X89"/>
    <mergeCell ref="Y92:AE92"/>
    <mergeCell ref="Y93:AE93"/>
    <mergeCell ref="Y94:AE94"/>
    <mergeCell ref="K132:Q132"/>
    <mergeCell ref="AF96:AM96"/>
    <mergeCell ref="AF97:AM97"/>
    <mergeCell ref="B146:N146"/>
    <mergeCell ref="B141:D141"/>
    <mergeCell ref="E141:J141"/>
    <mergeCell ref="E111:J111"/>
    <mergeCell ref="B111:D111"/>
    <mergeCell ref="E107:J107"/>
    <mergeCell ref="K136:Q136"/>
    <mergeCell ref="K138:Q138"/>
    <mergeCell ref="K123:Q123"/>
    <mergeCell ref="B89:D89"/>
    <mergeCell ref="Y89:AE89"/>
    <mergeCell ref="K91:Q91"/>
    <mergeCell ref="R91:X91"/>
    <mergeCell ref="K92:Q92"/>
    <mergeCell ref="Y90:AE90"/>
    <mergeCell ref="K104:Q104"/>
    <mergeCell ref="E90:J90"/>
    <mergeCell ref="E91:J91"/>
    <mergeCell ref="R93:X93"/>
    <mergeCell ref="K93:Q93"/>
    <mergeCell ref="BB89:BH89"/>
    <mergeCell ref="AN90:AT90"/>
    <mergeCell ref="Y87:AE87"/>
    <mergeCell ref="AF87:AM87"/>
    <mergeCell ref="AF89:AM89"/>
    <mergeCell ref="AF90:AM90"/>
    <mergeCell ref="AF91:AM91"/>
    <mergeCell ref="Y91:AE91"/>
    <mergeCell ref="R86:X86"/>
    <mergeCell ref="AN93:AT93"/>
    <mergeCell ref="AU91:BA91"/>
    <mergeCell ref="AU90:BA90"/>
    <mergeCell ref="B90:D90"/>
    <mergeCell ref="B91:D91"/>
    <mergeCell ref="E95:J95"/>
    <mergeCell ref="E96:J96"/>
    <mergeCell ref="E98:J98"/>
    <mergeCell ref="B95:D95"/>
    <mergeCell ref="R98:X98"/>
    <mergeCell ref="K95:Q95"/>
    <mergeCell ref="B96:D96"/>
    <mergeCell ref="K96:Q96"/>
    <mergeCell ref="B92:D92"/>
    <mergeCell ref="E88:J88"/>
    <mergeCell ref="B86:D86"/>
    <mergeCell ref="E86:J86"/>
    <mergeCell ref="E87:J87"/>
    <mergeCell ref="B87:D87"/>
    <mergeCell ref="Y86:AE86"/>
    <mergeCell ref="AF88:AM88"/>
    <mergeCell ref="AN86:AT86"/>
    <mergeCell ref="AU93:BA93"/>
    <mergeCell ref="K134:Q134"/>
    <mergeCell ref="K135:Q135"/>
    <mergeCell ref="Y95:AE95"/>
    <mergeCell ref="Y96:AE96"/>
    <mergeCell ref="Y97:AE97"/>
    <mergeCell ref="R96:X96"/>
    <mergeCell ref="E105:J105"/>
    <mergeCell ref="E106:J106"/>
    <mergeCell ref="E104:J104"/>
    <mergeCell ref="C144:M145"/>
    <mergeCell ref="O146:AF146"/>
    <mergeCell ref="B112:D112"/>
    <mergeCell ref="B113:D113"/>
    <mergeCell ref="B114:D114"/>
    <mergeCell ref="E113:J113"/>
    <mergeCell ref="E114:J114"/>
    <mergeCell ref="E112:J112"/>
    <mergeCell ref="K133:Q133"/>
    <mergeCell ref="K137:Q137"/>
    <mergeCell ref="R122:X122"/>
    <mergeCell ref="R112:X112"/>
    <mergeCell ref="R113:X113"/>
    <mergeCell ref="R120:X120"/>
    <mergeCell ref="B118:D118"/>
    <mergeCell ref="B101:D101"/>
    <mergeCell ref="B102:D102"/>
    <mergeCell ref="B105:D105"/>
    <mergeCell ref="B108:D108"/>
    <mergeCell ref="B106:D106"/>
    <mergeCell ref="B107:D107"/>
    <mergeCell ref="B104:D104"/>
    <mergeCell ref="E103:J103"/>
    <mergeCell ref="AE4:AS4"/>
    <mergeCell ref="AE8:AN8"/>
    <mergeCell ref="AT4:AZ4"/>
    <mergeCell ref="AT6:AZ6"/>
    <mergeCell ref="AT8:AZ8"/>
    <mergeCell ref="AT9:AZ9"/>
    <mergeCell ref="AE16:AJ16"/>
    <mergeCell ref="AE17:AJ17"/>
    <mergeCell ref="AE31:AJ31"/>
    <mergeCell ref="AF85:AM85"/>
    <mergeCell ref="AN85:AT85"/>
    <mergeCell ref="B83:BP83"/>
    <mergeCell ref="B84:D85"/>
    <mergeCell ref="K85:Q85"/>
    <mergeCell ref="B80:K80"/>
    <mergeCell ref="B81:K81"/>
    <mergeCell ref="L81:AD81"/>
    <mergeCell ref="B82:K82"/>
    <mergeCell ref="L82:AD82"/>
    <mergeCell ref="AO82:AS82"/>
    <mergeCell ref="E85:J85"/>
    <mergeCell ref="K84:AM84"/>
    <mergeCell ref="AN84:BP84"/>
    <mergeCell ref="AT77:AZ77"/>
    <mergeCell ref="AE79:AS79"/>
    <mergeCell ref="AE77:AS77"/>
    <mergeCell ref="AT79:AZ79"/>
    <mergeCell ref="AT81:AZ81"/>
    <mergeCell ref="Y85:AE85"/>
    <mergeCell ref="AE81:AN81"/>
    <mergeCell ref="L80:AD80"/>
    <mergeCell ref="B78:K78"/>
    <mergeCell ref="BI94:BP94"/>
    <mergeCell ref="BI95:BP95"/>
    <mergeCell ref="BI96:BP96"/>
    <mergeCell ref="BI97:BP97"/>
    <mergeCell ref="R106:X106"/>
    <mergeCell ref="R101:X101"/>
    <mergeCell ref="AN103:AT103"/>
    <mergeCell ref="R107:X107"/>
    <mergeCell ref="AF109:AM109"/>
    <mergeCell ref="BI101:BP101"/>
    <mergeCell ref="BI102:BP102"/>
    <mergeCell ref="BI103:BP103"/>
    <mergeCell ref="AN108:AT108"/>
    <mergeCell ref="B93:D93"/>
    <mergeCell ref="B94:D94"/>
    <mergeCell ref="AK39:AR39"/>
    <mergeCell ref="AK40:AR40"/>
    <mergeCell ref="AK42:AR42"/>
    <mergeCell ref="AK44:AR44"/>
    <mergeCell ref="AK46:AR46"/>
    <mergeCell ref="AK49:AR49"/>
    <mergeCell ref="AK52:AR52"/>
    <mergeCell ref="E108:J108"/>
    <mergeCell ref="BI87:BP87"/>
    <mergeCell ref="AN87:AT87"/>
    <mergeCell ref="AU87:BA87"/>
    <mergeCell ref="AU86:BA86"/>
    <mergeCell ref="R94:X94"/>
    <mergeCell ref="BB86:BH86"/>
    <mergeCell ref="AF86:AM86"/>
    <mergeCell ref="BI86:BP86"/>
    <mergeCell ref="AF101:AM101"/>
    <mergeCell ref="AF102:AM102"/>
    <mergeCell ref="AF107:AM107"/>
    <mergeCell ref="AF108:AM108"/>
    <mergeCell ref="R108:X108"/>
    <mergeCell ref="Y98:AE98"/>
    <mergeCell ref="AF92:AM92"/>
    <mergeCell ref="R104:X104"/>
    <mergeCell ref="AF93:AM93"/>
    <mergeCell ref="AF110:AM110"/>
    <mergeCell ref="AF111:AM111"/>
    <mergeCell ref="R109:X109"/>
    <mergeCell ref="AF94:AM94"/>
    <mergeCell ref="AF95:AM95"/>
    <mergeCell ref="R97:X97"/>
    <mergeCell ref="R110:X110"/>
    <mergeCell ref="R111:X111"/>
    <mergeCell ref="AY146:BP146"/>
    <mergeCell ref="AU120:BA120"/>
    <mergeCell ref="AN109:AT109"/>
    <mergeCell ref="AU114:BA114"/>
    <mergeCell ref="AU115:BA115"/>
    <mergeCell ref="AU116:BA116"/>
    <mergeCell ref="AU110:BA110"/>
    <mergeCell ref="AU111:BA111"/>
    <mergeCell ref="AU112:BA112"/>
    <mergeCell ref="BI140:BP140"/>
    <mergeCell ref="BI133:BP133"/>
    <mergeCell ref="BI134:BP134"/>
    <mergeCell ref="BI135:BP135"/>
    <mergeCell ref="BI136:BP136"/>
    <mergeCell ref="BI128:BP128"/>
    <mergeCell ref="BI127:BP127"/>
    <mergeCell ref="P71:AE72"/>
    <mergeCell ref="O73:AF73"/>
    <mergeCell ref="AH71:AW72"/>
    <mergeCell ref="AG73:AX73"/>
    <mergeCell ref="AZ71:BO72"/>
    <mergeCell ref="AF103:AM103"/>
    <mergeCell ref="AF104:AM104"/>
    <mergeCell ref="AF105:AM105"/>
    <mergeCell ref="AF106:AM106"/>
    <mergeCell ref="P144:AE145"/>
    <mergeCell ref="AH144:AW145"/>
    <mergeCell ref="AZ144:BO145"/>
    <mergeCell ref="R121:X121"/>
    <mergeCell ref="BI141:BP141"/>
    <mergeCell ref="R99:X99"/>
    <mergeCell ref="Y99:AE99"/>
    <mergeCell ref="AF99:AM99"/>
    <mergeCell ref="AU141:BA141"/>
    <mergeCell ref="BB141:BH141"/>
    <mergeCell ref="BI99:BP99"/>
    <mergeCell ref="BI88:BP88"/>
    <mergeCell ref="BI89:BP89"/>
    <mergeCell ref="BI90:BP90"/>
    <mergeCell ref="BI91:BP91"/>
    <mergeCell ref="BI92:BP92"/>
    <mergeCell ref="BI93:BP93"/>
    <mergeCell ref="BI98:BP98"/>
    <mergeCell ref="R119:X119"/>
    <mergeCell ref="AN100:AT100"/>
    <mergeCell ref="AU100:BA100"/>
    <mergeCell ref="BB100:BH100"/>
    <mergeCell ref="K111:Q111"/>
    <mergeCell ref="BA42:BH42"/>
    <mergeCell ref="BI42:BP42"/>
    <mergeCell ref="B43:D43"/>
    <mergeCell ref="E43:AB43"/>
    <mergeCell ref="AC43:AD43"/>
    <mergeCell ref="AE43:AJ43"/>
    <mergeCell ref="AK43:AR43"/>
    <mergeCell ref="AS43:AZ43"/>
    <mergeCell ref="BA41:BH41"/>
    <mergeCell ref="B40:D40"/>
    <mergeCell ref="E40:AB40"/>
    <mergeCell ref="B42:D42"/>
    <mergeCell ref="E42:AB42"/>
    <mergeCell ref="AC42:AD42"/>
    <mergeCell ref="AE42:AJ42"/>
    <mergeCell ref="AS40:AZ40"/>
    <mergeCell ref="BA40:BH40"/>
    <mergeCell ref="AC40:AD40"/>
    <mergeCell ref="B41:D41"/>
    <mergeCell ref="E41:AB41"/>
    <mergeCell ref="AC41:AD41"/>
    <mergeCell ref="AE41:AJ41"/>
    <mergeCell ref="AK41:AR41"/>
    <mergeCell ref="AS41:AZ41"/>
    <mergeCell ref="BI40:BP40"/>
    <mergeCell ref="AS46:AZ46"/>
    <mergeCell ref="BA46:BH46"/>
    <mergeCell ref="BI46:BP46"/>
    <mergeCell ref="BA47:BH47"/>
    <mergeCell ref="B47:D47"/>
    <mergeCell ref="E47:AB47"/>
    <mergeCell ref="AC47:AD47"/>
    <mergeCell ref="AE47:AJ47"/>
    <mergeCell ref="AK47:AR47"/>
    <mergeCell ref="AS47:AZ47"/>
    <mergeCell ref="B46:D46"/>
    <mergeCell ref="E46:AB46"/>
    <mergeCell ref="AC46:AD46"/>
    <mergeCell ref="AE46:AJ46"/>
    <mergeCell ref="AS44:AZ44"/>
    <mergeCell ref="BA43:BH43"/>
    <mergeCell ref="BA44:BH44"/>
    <mergeCell ref="AC44:AD44"/>
    <mergeCell ref="AE44:AJ44"/>
    <mergeCell ref="E44:AB44"/>
    <mergeCell ref="BI44:BP44"/>
    <mergeCell ref="B45:D45"/>
    <mergeCell ref="E45:AB45"/>
    <mergeCell ref="AC45:AD45"/>
    <mergeCell ref="AE45:AJ45"/>
    <mergeCell ref="AK45:AR45"/>
    <mergeCell ref="AS45:AZ45"/>
    <mergeCell ref="BA45:BH45"/>
    <mergeCell ref="B44:D44"/>
    <mergeCell ref="AS49:AZ49"/>
    <mergeCell ref="BA49:BH49"/>
    <mergeCell ref="BI49:BP49"/>
    <mergeCell ref="BA50:BH50"/>
    <mergeCell ref="B50:D50"/>
    <mergeCell ref="E50:AB50"/>
    <mergeCell ref="AC50:AD50"/>
    <mergeCell ref="AE50:AJ50"/>
    <mergeCell ref="AK50:AR50"/>
    <mergeCell ref="AS50:AZ50"/>
    <mergeCell ref="B49:D49"/>
    <mergeCell ref="E49:AB49"/>
    <mergeCell ref="AC49:AD49"/>
    <mergeCell ref="AE49:AJ49"/>
    <mergeCell ref="BI47:BP47"/>
    <mergeCell ref="B48:D48"/>
    <mergeCell ref="E48:AB48"/>
    <mergeCell ref="AC48:AD48"/>
    <mergeCell ref="AE48:AJ48"/>
    <mergeCell ref="AK48:AR48"/>
    <mergeCell ref="AS48:AZ48"/>
    <mergeCell ref="BA48:BH48"/>
    <mergeCell ref="BI48:BP48"/>
    <mergeCell ref="AS52:AZ52"/>
    <mergeCell ref="BA52:BH52"/>
    <mergeCell ref="BI52:BP52"/>
    <mergeCell ref="B53:D53"/>
    <mergeCell ref="E53:AB53"/>
    <mergeCell ref="AC53:AD53"/>
    <mergeCell ref="AE53:AJ53"/>
    <mergeCell ref="AK53:AR53"/>
    <mergeCell ref="AS53:AZ53"/>
    <mergeCell ref="BA53:BH53"/>
    <mergeCell ref="B52:D52"/>
    <mergeCell ref="E52:AB52"/>
    <mergeCell ref="AC52:AD52"/>
    <mergeCell ref="AE52:AJ52"/>
    <mergeCell ref="BI50:BP50"/>
    <mergeCell ref="B51:D51"/>
    <mergeCell ref="E51:AB51"/>
    <mergeCell ref="AC51:AD51"/>
    <mergeCell ref="AE51:AJ51"/>
    <mergeCell ref="AK51:AR51"/>
    <mergeCell ref="AS51:AZ51"/>
    <mergeCell ref="BA51:BH51"/>
    <mergeCell ref="BI51:BP51"/>
    <mergeCell ref="BI53:BP53"/>
    <mergeCell ref="BA56:BH56"/>
    <mergeCell ref="BI56:BP56"/>
    <mergeCell ref="B56:D56"/>
    <mergeCell ref="E56:AB56"/>
    <mergeCell ref="AC56:AD56"/>
    <mergeCell ref="AE56:AJ56"/>
    <mergeCell ref="B55:D55"/>
    <mergeCell ref="E55:AB55"/>
    <mergeCell ref="AC55:AD55"/>
    <mergeCell ref="AE55:AJ55"/>
    <mergeCell ref="AK56:AR56"/>
    <mergeCell ref="AS56:AZ56"/>
    <mergeCell ref="BA54:BH54"/>
    <mergeCell ref="BI54:BP54"/>
    <mergeCell ref="AK55:AR55"/>
    <mergeCell ref="AS55:AZ55"/>
    <mergeCell ref="BA55:BH55"/>
    <mergeCell ref="BI55:BP55"/>
    <mergeCell ref="B54:D54"/>
    <mergeCell ref="E54:AB54"/>
    <mergeCell ref="AC54:AD54"/>
    <mergeCell ref="AE54:AJ54"/>
    <mergeCell ref="AK54:AR54"/>
    <mergeCell ref="AS54:AZ54"/>
    <mergeCell ref="BA59:BH59"/>
    <mergeCell ref="BI59:BP59"/>
    <mergeCell ref="B59:D59"/>
    <mergeCell ref="E59:AB59"/>
    <mergeCell ref="AE59:AJ59"/>
    <mergeCell ref="AK59:AR59"/>
    <mergeCell ref="AS58:AZ58"/>
    <mergeCell ref="BA58:BH58"/>
    <mergeCell ref="BI58:BP58"/>
    <mergeCell ref="B58:D58"/>
    <mergeCell ref="E58:AB58"/>
    <mergeCell ref="AE58:AJ58"/>
    <mergeCell ref="AK58:AR58"/>
    <mergeCell ref="AK57:AR57"/>
    <mergeCell ref="AS57:AZ57"/>
    <mergeCell ref="BA57:BH57"/>
    <mergeCell ref="BI57:BP57"/>
    <mergeCell ref="B57:D57"/>
    <mergeCell ref="E57:AB57"/>
    <mergeCell ref="AC57:AD57"/>
    <mergeCell ref="AE57:AJ57"/>
    <mergeCell ref="AS62:AZ62"/>
    <mergeCell ref="BA62:BH62"/>
    <mergeCell ref="BI62:BP62"/>
    <mergeCell ref="E63:AB63"/>
    <mergeCell ref="AE65:AJ65"/>
    <mergeCell ref="AE66:AJ66"/>
    <mergeCell ref="AS64:AZ64"/>
    <mergeCell ref="B38:D38"/>
    <mergeCell ref="E38:AB38"/>
    <mergeCell ref="AC38:AD38"/>
    <mergeCell ref="AE38:AJ38"/>
    <mergeCell ref="AK38:AR38"/>
    <mergeCell ref="AS38:AZ38"/>
    <mergeCell ref="BA38:BH38"/>
    <mergeCell ref="B62:D62"/>
    <mergeCell ref="E62:AB62"/>
    <mergeCell ref="AE62:AJ62"/>
    <mergeCell ref="BI38:BP38"/>
    <mergeCell ref="AS61:AZ61"/>
    <mergeCell ref="BA61:BH61"/>
    <mergeCell ref="BI61:BP61"/>
    <mergeCell ref="B61:D61"/>
    <mergeCell ref="E61:AB61"/>
    <mergeCell ref="AE61:AJ61"/>
    <mergeCell ref="AS60:AZ60"/>
    <mergeCell ref="BA60:BH60"/>
    <mergeCell ref="BI60:BP60"/>
    <mergeCell ref="B60:D60"/>
    <mergeCell ref="E60:AB60"/>
    <mergeCell ref="AE60:AJ60"/>
    <mergeCell ref="AK60:AR60"/>
    <mergeCell ref="AS59:AZ59"/>
    <mergeCell ref="BI63:BP63"/>
    <mergeCell ref="BA67:BH67"/>
    <mergeCell ref="BI67:BP67"/>
    <mergeCell ref="BA64:BH64"/>
    <mergeCell ref="BA65:BH65"/>
    <mergeCell ref="BA66:BH66"/>
    <mergeCell ref="BI64:BP64"/>
    <mergeCell ref="BI65:BP65"/>
    <mergeCell ref="BI66:BP66"/>
    <mergeCell ref="E67:AB67"/>
    <mergeCell ref="AK65:AR65"/>
    <mergeCell ref="AK66:AR66"/>
    <mergeCell ref="AK67:AR67"/>
    <mergeCell ref="B63:D63"/>
    <mergeCell ref="B67:D67"/>
    <mergeCell ref="B64:D64"/>
    <mergeCell ref="B65:D65"/>
    <mergeCell ref="B66:D66"/>
    <mergeCell ref="AE64:AJ64"/>
    <mergeCell ref="E64:AB64"/>
    <mergeCell ref="E65:AB65"/>
    <mergeCell ref="E66:AB66"/>
    <mergeCell ref="AK64:AR64"/>
    <mergeCell ref="BA63:BH63"/>
    <mergeCell ref="AE63:AJ63"/>
    <mergeCell ref="AE67:AJ67"/>
    <mergeCell ref="AS63:AZ63"/>
    <mergeCell ref="AS67:AZ67"/>
    <mergeCell ref="AS65:AZ65"/>
    <mergeCell ref="BI85:BP85"/>
    <mergeCell ref="BI100:BP100"/>
    <mergeCell ref="B100:D100"/>
    <mergeCell ref="R100:X100"/>
    <mergeCell ref="Y100:AE100"/>
    <mergeCell ref="AF100:AM100"/>
    <mergeCell ref="R102:X102"/>
    <mergeCell ref="R103:X103"/>
    <mergeCell ref="K105:Q105"/>
    <mergeCell ref="K106:Q106"/>
    <mergeCell ref="B103:D103"/>
    <mergeCell ref="AS66:AZ66"/>
    <mergeCell ref="K117:Q117"/>
    <mergeCell ref="K115:Q115"/>
    <mergeCell ref="K116:Q116"/>
    <mergeCell ref="AF120:AM120"/>
    <mergeCell ref="AF121:AM121"/>
    <mergeCell ref="AF112:AM112"/>
    <mergeCell ref="AF113:AM113"/>
    <mergeCell ref="AF114:AM114"/>
    <mergeCell ref="AF115:AM115"/>
    <mergeCell ref="R118:X118"/>
    <mergeCell ref="B117:D117"/>
    <mergeCell ref="B116:D116"/>
    <mergeCell ref="E116:J116"/>
    <mergeCell ref="E117:J117"/>
    <mergeCell ref="R116:X116"/>
    <mergeCell ref="R114:X114"/>
    <mergeCell ref="R115:X115"/>
    <mergeCell ref="R117:X117"/>
    <mergeCell ref="B115:D115"/>
    <mergeCell ref="K109:Q109"/>
    <mergeCell ref="K110:Q110"/>
    <mergeCell ref="BI126:BP126"/>
    <mergeCell ref="BI104:BP104"/>
    <mergeCell ref="BI105:BP105"/>
    <mergeCell ref="BI106:BP106"/>
    <mergeCell ref="BI107:BP107"/>
    <mergeCell ref="BI108:BP108"/>
    <mergeCell ref="BI109:BP109"/>
    <mergeCell ref="AF136:AM136"/>
    <mergeCell ref="AF137:AM137"/>
    <mergeCell ref="AF138:AM138"/>
    <mergeCell ref="AF139:AM139"/>
    <mergeCell ref="AF132:AM132"/>
    <mergeCell ref="AF133:AM133"/>
    <mergeCell ref="AF134:AM134"/>
    <mergeCell ref="AF135:AM135"/>
    <mergeCell ref="AF128:AM128"/>
    <mergeCell ref="AF129:AM129"/>
    <mergeCell ref="AF130:AM130"/>
    <mergeCell ref="AF131:AM131"/>
    <mergeCell ref="AF124:AM124"/>
    <mergeCell ref="AF125:AM125"/>
    <mergeCell ref="AF126:AM126"/>
    <mergeCell ref="AF127:AM127"/>
    <mergeCell ref="AF122:AM122"/>
    <mergeCell ref="AF123:AM123"/>
    <mergeCell ref="AF116:AM116"/>
    <mergeCell ref="AF117:AM117"/>
    <mergeCell ref="AF118:AM118"/>
    <mergeCell ref="AF119:AM119"/>
    <mergeCell ref="BI139:BP139"/>
    <mergeCell ref="AN107:AT107"/>
    <mergeCell ref="AU118:BA118"/>
    <mergeCell ref="AU119:BA119"/>
    <mergeCell ref="BI121:BP121"/>
    <mergeCell ref="BI122:BP122"/>
    <mergeCell ref="BI123:BP123"/>
    <mergeCell ref="BI124:BP124"/>
    <mergeCell ref="BI118:BP118"/>
    <mergeCell ref="BI119:BP119"/>
    <mergeCell ref="BI120:BP120"/>
    <mergeCell ref="BI114:BP114"/>
    <mergeCell ref="BI115:BP115"/>
    <mergeCell ref="BI116:BP116"/>
    <mergeCell ref="BI117:BP117"/>
    <mergeCell ref="BI137:BP137"/>
    <mergeCell ref="BI138:BP138"/>
    <mergeCell ref="BI129:BP129"/>
    <mergeCell ref="BI130:BP130"/>
    <mergeCell ref="BI131:BP131"/>
    <mergeCell ref="BI132:BP132"/>
    <mergeCell ref="AU140:BA140"/>
    <mergeCell ref="AU133:BA133"/>
    <mergeCell ref="AU135:BA135"/>
    <mergeCell ref="BI125:BP125"/>
    <mergeCell ref="AU137:BA137"/>
    <mergeCell ref="AU138:BA138"/>
    <mergeCell ref="AU129:BA129"/>
    <mergeCell ref="AU130:BA130"/>
    <mergeCell ref="AU131:BA131"/>
    <mergeCell ref="AU132:BA132"/>
    <mergeCell ref="BI110:BP110"/>
    <mergeCell ref="BI111:BP111"/>
    <mergeCell ref="BI112:BP112"/>
    <mergeCell ref="BI113:BP113"/>
    <mergeCell ref="AN129:AT129"/>
    <mergeCell ref="AN130:AT130"/>
    <mergeCell ref="AN123:AT123"/>
    <mergeCell ref="AN124:AT124"/>
    <mergeCell ref="AN125:AT125"/>
    <mergeCell ref="AN126:AT126"/>
    <mergeCell ref="AN119:AT119"/>
    <mergeCell ref="AN120:AT120"/>
    <mergeCell ref="AN121:AT121"/>
    <mergeCell ref="AN122:AT122"/>
    <mergeCell ref="AN115:AT115"/>
    <mergeCell ref="AN116:AT116"/>
    <mergeCell ref="AN117:AT117"/>
    <mergeCell ref="AN118:AT118"/>
    <mergeCell ref="AN112:AT112"/>
    <mergeCell ref="AN113:AT113"/>
    <mergeCell ref="AN114:AT114"/>
    <mergeCell ref="AU117:BA117"/>
    <mergeCell ref="AU134:BA134"/>
    <mergeCell ref="AU136:BA136"/>
    <mergeCell ref="AU125:BA125"/>
    <mergeCell ref="AU113:BA113"/>
    <mergeCell ref="AU126:BA126"/>
    <mergeCell ref="AU127:BA127"/>
    <mergeCell ref="AU128:BA128"/>
    <mergeCell ref="AU121:BA121"/>
    <mergeCell ref="AU122:BA122"/>
    <mergeCell ref="AU123:BA123"/>
    <mergeCell ref="AU124:BA124"/>
    <mergeCell ref="AN139:AT139"/>
    <mergeCell ref="AN140:AT140"/>
    <mergeCell ref="AU101:BA101"/>
    <mergeCell ref="AU102:BA102"/>
    <mergeCell ref="AU103:BA103"/>
    <mergeCell ref="AU104:BA104"/>
    <mergeCell ref="AU105:BA105"/>
    <mergeCell ref="AU106:BA106"/>
    <mergeCell ref="AU107:BA107"/>
    <mergeCell ref="AU108:BA108"/>
    <mergeCell ref="AN135:AT135"/>
    <mergeCell ref="AN136:AT136"/>
    <mergeCell ref="AN137:AT137"/>
    <mergeCell ref="AN138:AT138"/>
    <mergeCell ref="AN131:AT131"/>
    <mergeCell ref="AN132:AT132"/>
    <mergeCell ref="AN133:AT133"/>
    <mergeCell ref="AN134:AT134"/>
    <mergeCell ref="AN127:AT127"/>
    <mergeCell ref="AN128:AT128"/>
    <mergeCell ref="AU139:BA139"/>
  </mergeCells>
  <phoneticPr fontId="0" type="noConversion"/>
  <pageMargins left="0.78740157480314965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zoomScale="60" zoomScaleNormal="60" workbookViewId="0">
      <selection activeCell="AS24" sqref="AS24:AZ24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 t="s">
        <v>82</v>
      </c>
      <c r="BF7" s="555"/>
      <c r="BG7" s="555"/>
      <c r="BH7" s="555"/>
      <c r="BI7" s="555"/>
      <c r="BJ7" s="41" t="s">
        <v>31</v>
      </c>
      <c r="BK7" s="556" t="s">
        <v>83</v>
      </c>
      <c r="BL7" s="557"/>
      <c r="BM7" s="557"/>
      <c r="BN7" s="557"/>
      <c r="BO7" s="557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Global'!AM13</f>
        <v>0</v>
      </c>
      <c r="AL13" s="427"/>
      <c r="AM13" s="427"/>
      <c r="AN13" s="427"/>
      <c r="AO13" s="427"/>
      <c r="AP13" s="427"/>
      <c r="AQ13" s="427"/>
      <c r="AR13" s="427"/>
      <c r="AS13" s="423">
        <v>0</v>
      </c>
      <c r="AT13" s="502"/>
      <c r="AU13" s="502"/>
      <c r="AV13" s="502"/>
      <c r="AW13" s="502"/>
      <c r="AX13" s="502"/>
      <c r="AY13" s="502"/>
      <c r="AZ13" s="502"/>
      <c r="BA13" s="427">
        <f>AK13+Mês01!BA13</f>
        <v>6086.1768000000002</v>
      </c>
      <c r="BB13" s="428"/>
      <c r="BC13" s="428"/>
      <c r="BD13" s="428"/>
      <c r="BE13" s="428"/>
      <c r="BF13" s="428"/>
      <c r="BG13" s="428"/>
      <c r="BH13" s="428"/>
      <c r="BI13" s="427">
        <f>AS13+Mês01!BI13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>
        <f>'Cronograma Global'!AM14</f>
        <v>0</v>
      </c>
      <c r="AL14" s="427"/>
      <c r="AM14" s="427"/>
      <c r="AN14" s="427"/>
      <c r="AO14" s="427"/>
      <c r="AP14" s="427"/>
      <c r="AQ14" s="427"/>
      <c r="AR14" s="427"/>
      <c r="AS14" s="423"/>
      <c r="AT14" s="502"/>
      <c r="AU14" s="502"/>
      <c r="AV14" s="502"/>
      <c r="AW14" s="502"/>
      <c r="AX14" s="502"/>
      <c r="AY14" s="502"/>
      <c r="AZ14" s="502"/>
      <c r="BA14" s="427">
        <f>AK14+Mês01!BA14</f>
        <v>5303.6238239999993</v>
      </c>
      <c r="BB14" s="428"/>
      <c r="BC14" s="428"/>
      <c r="BD14" s="428"/>
      <c r="BE14" s="428"/>
      <c r="BF14" s="428"/>
      <c r="BG14" s="428"/>
      <c r="BH14" s="428"/>
      <c r="BI14" s="427">
        <f>AS14+Mês01!BI14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>
        <f>'Cronograma Global'!AM15</f>
        <v>0</v>
      </c>
      <c r="AL15" s="427"/>
      <c r="AM15" s="427"/>
      <c r="AN15" s="427"/>
      <c r="AO15" s="427"/>
      <c r="AP15" s="427"/>
      <c r="AQ15" s="427"/>
      <c r="AR15" s="427"/>
      <c r="AS15" s="423"/>
      <c r="AT15" s="502"/>
      <c r="AU15" s="502"/>
      <c r="AV15" s="502"/>
      <c r="AW15" s="502"/>
      <c r="AX15" s="502"/>
      <c r="AY15" s="502"/>
      <c r="AZ15" s="502"/>
      <c r="BA15" s="427">
        <f>AK15+Mês01!BA15</f>
        <v>947.29276800000014</v>
      </c>
      <c r="BB15" s="428"/>
      <c r="BC15" s="428"/>
      <c r="BD15" s="428"/>
      <c r="BE15" s="428"/>
      <c r="BF15" s="428"/>
      <c r="BG15" s="428"/>
      <c r="BH15" s="428"/>
      <c r="BI15" s="427">
        <f>AS15+Mês01!BI15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>
        <f>'Cronograma Global'!AM16</f>
        <v>0</v>
      </c>
      <c r="AL16" s="427"/>
      <c r="AM16" s="427"/>
      <c r="AN16" s="427"/>
      <c r="AO16" s="427"/>
      <c r="AP16" s="427"/>
      <c r="AQ16" s="427"/>
      <c r="AR16" s="427"/>
      <c r="AS16" s="423"/>
      <c r="AT16" s="502"/>
      <c r="AU16" s="502"/>
      <c r="AV16" s="502"/>
      <c r="AW16" s="502"/>
      <c r="AX16" s="502"/>
      <c r="AY16" s="502"/>
      <c r="AZ16" s="502"/>
      <c r="BA16" s="427">
        <f>AK16+Mês01!BA16</f>
        <v>0</v>
      </c>
      <c r="BB16" s="428"/>
      <c r="BC16" s="428"/>
      <c r="BD16" s="428"/>
      <c r="BE16" s="428"/>
      <c r="BF16" s="428"/>
      <c r="BG16" s="428"/>
      <c r="BH16" s="428"/>
      <c r="BI16" s="427">
        <f>AS16+Mês01!BI16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>
        <f>'Cronograma Global'!AM17</f>
        <v>0</v>
      </c>
      <c r="AL17" s="427"/>
      <c r="AM17" s="427"/>
      <c r="AN17" s="427"/>
      <c r="AO17" s="427"/>
      <c r="AP17" s="427"/>
      <c r="AQ17" s="427"/>
      <c r="AR17" s="427"/>
      <c r="AS17" s="423"/>
      <c r="AT17" s="502"/>
      <c r="AU17" s="502"/>
      <c r="AV17" s="502"/>
      <c r="AW17" s="502"/>
      <c r="AX17" s="502"/>
      <c r="AY17" s="502"/>
      <c r="AZ17" s="502"/>
      <c r="BA17" s="427">
        <f>AK17+Mês01!BA17</f>
        <v>519.93561599999987</v>
      </c>
      <c r="BB17" s="428"/>
      <c r="BC17" s="428"/>
      <c r="BD17" s="428"/>
      <c r="BE17" s="428"/>
      <c r="BF17" s="428"/>
      <c r="BG17" s="428"/>
      <c r="BH17" s="428"/>
      <c r="BI17" s="427">
        <f>AS17+Mês01!BI17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27">
        <f>'Cronograma Global'!AM18</f>
        <v>0</v>
      </c>
      <c r="AL18" s="427"/>
      <c r="AM18" s="427"/>
      <c r="AN18" s="427"/>
      <c r="AO18" s="427"/>
      <c r="AP18" s="427"/>
      <c r="AQ18" s="427"/>
      <c r="AR18" s="427"/>
      <c r="AS18" s="423"/>
      <c r="AT18" s="502"/>
      <c r="AU18" s="502"/>
      <c r="AV18" s="502"/>
      <c r="AW18" s="502"/>
      <c r="AX18" s="502"/>
      <c r="AY18" s="502"/>
      <c r="AZ18" s="502"/>
      <c r="BA18" s="427">
        <f>AK18+Mês01!BA18</f>
        <v>3149.382192</v>
      </c>
      <c r="BB18" s="428"/>
      <c r="BC18" s="428"/>
      <c r="BD18" s="428"/>
      <c r="BE18" s="428"/>
      <c r="BF18" s="428"/>
      <c r="BG18" s="428"/>
      <c r="BH18" s="428"/>
      <c r="BI18" s="427">
        <f>AS18+Mês01!BI18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27">
        <f>'Cronograma Global'!AM19</f>
        <v>0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>
        <f>AK19+Mês01!BA19</f>
        <v>740.27054200000009</v>
      </c>
      <c r="BB19" s="428"/>
      <c r="BC19" s="428"/>
      <c r="BD19" s="428"/>
      <c r="BE19" s="428"/>
      <c r="BF19" s="428"/>
      <c r="BG19" s="428"/>
      <c r="BH19" s="428"/>
      <c r="BI19" s="427">
        <f>AS19+Mês01!BI19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27">
        <f>'Cronograma Global'!AM20</f>
        <v>0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>
        <f>AK20+Mês01!BA20</f>
        <v>0</v>
      </c>
      <c r="BB20" s="428"/>
      <c r="BC20" s="428"/>
      <c r="BD20" s="428"/>
      <c r="BE20" s="428"/>
      <c r="BF20" s="428"/>
      <c r="BG20" s="428"/>
      <c r="BH20" s="428"/>
      <c r="BI20" s="427">
        <f>AS20+Mês01!BI20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27">
        <f>'Cronograma Global'!AM21</f>
        <v>4208.430206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>
        <f>AK21+Mês01!BA21</f>
        <v>4208.430206</v>
      </c>
      <c r="BB21" s="428"/>
      <c r="BC21" s="428"/>
      <c r="BD21" s="428"/>
      <c r="BE21" s="428"/>
      <c r="BF21" s="428"/>
      <c r="BG21" s="428"/>
      <c r="BH21" s="428"/>
      <c r="BI21" s="427">
        <f>AS21+Mês01!BI21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27">
        <f>'Cronograma Global'!AM23</f>
        <v>1114.7171795999998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>
        <f>AK22+Mês01!BA22</f>
        <v>1114.7171795999998</v>
      </c>
      <c r="BB22" s="428"/>
      <c r="BC22" s="428"/>
      <c r="BD22" s="428"/>
      <c r="BE22" s="428"/>
      <c r="BF22" s="428"/>
      <c r="BG22" s="428"/>
      <c r="BH22" s="428"/>
      <c r="BI22" s="427">
        <f>AS22+Mês01!BI22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27">
        <f>'Cronograma Global'!AM25</f>
        <v>15918.946760999999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>
        <f>AK23+Mês01!BA23</f>
        <v>15918.946760999999</v>
      </c>
      <c r="BB23" s="428"/>
      <c r="BC23" s="428"/>
      <c r="BD23" s="428"/>
      <c r="BE23" s="428"/>
      <c r="BF23" s="428"/>
      <c r="BG23" s="428"/>
      <c r="BH23" s="428"/>
      <c r="BI23" s="427">
        <f>AS23+Mês01!BI23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27">
        <f>'Cronograma Global'!AM26</f>
        <v>0</v>
      </c>
      <c r="AL24" s="427"/>
      <c r="AM24" s="427"/>
      <c r="AN24" s="427"/>
      <c r="AO24" s="427"/>
      <c r="AP24" s="427"/>
      <c r="AQ24" s="427"/>
      <c r="AR24" s="427"/>
      <c r="AS24" s="423">
        <f>100-Mês01!AS24</f>
        <v>15.965999999999994</v>
      </c>
      <c r="AT24" s="423"/>
      <c r="AU24" s="423"/>
      <c r="AV24" s="423"/>
      <c r="AW24" s="423"/>
      <c r="AX24" s="423"/>
      <c r="AY24" s="423"/>
      <c r="AZ24" s="423"/>
      <c r="BA24" s="427">
        <f>AK24+Mês01!BA24</f>
        <v>0</v>
      </c>
      <c r="BB24" s="428"/>
      <c r="BC24" s="428"/>
      <c r="BD24" s="428"/>
      <c r="BE24" s="428"/>
      <c r="BF24" s="428"/>
      <c r="BG24" s="428"/>
      <c r="BH24" s="428"/>
      <c r="BI24" s="427">
        <f>AS24+Mês01!BI24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27">
        <f>'Cronograma Global'!AM27</f>
        <v>7662.1926719999992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>
        <f>AK25+Mês01!BA25</f>
        <v>7662.1926719999992</v>
      </c>
      <c r="BB25" s="428"/>
      <c r="BC25" s="428"/>
      <c r="BD25" s="428"/>
      <c r="BE25" s="428"/>
      <c r="BF25" s="428"/>
      <c r="BG25" s="428"/>
      <c r="BH25" s="428"/>
      <c r="BI25" s="427">
        <f>AS25+Mês01!BI25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27">
        <f>'Cronograma Global'!AM28</f>
        <v>0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>
        <f>AK26+Mês01!BA26</f>
        <v>0</v>
      </c>
      <c r="BB26" s="428"/>
      <c r="BC26" s="428"/>
      <c r="BD26" s="428"/>
      <c r="BE26" s="428"/>
      <c r="BF26" s="428"/>
      <c r="BG26" s="428"/>
      <c r="BH26" s="428"/>
      <c r="BI26" s="427">
        <f>AS26+Mês01!BI26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27">
        <f>'Cronograma Global'!AM29</f>
        <v>10909.44424956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>
        <f>AK27+Mês01!BA27</f>
        <v>10909.44424956</v>
      </c>
      <c r="BB27" s="428"/>
      <c r="BC27" s="428"/>
      <c r="BD27" s="428"/>
      <c r="BE27" s="428"/>
      <c r="BF27" s="428"/>
      <c r="BG27" s="428"/>
      <c r="BH27" s="428"/>
      <c r="BI27" s="427">
        <f>AS27+Mês01!BI27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27">
        <f>'Cronograma Global'!AM30</f>
        <v>0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>
        <f>AK28+Mês01!BA28</f>
        <v>0</v>
      </c>
      <c r="BB28" s="428"/>
      <c r="BC28" s="428"/>
      <c r="BD28" s="428"/>
      <c r="BE28" s="428"/>
      <c r="BF28" s="428"/>
      <c r="BG28" s="428"/>
      <c r="BH28" s="428"/>
      <c r="BI28" s="427">
        <f>AS28+Mês01!BI28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27">
        <f>'Cronograma Global'!AM31</f>
        <v>0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>
        <f>AK29+Mês01!BA29</f>
        <v>0</v>
      </c>
      <c r="BB29" s="428"/>
      <c r="BC29" s="428"/>
      <c r="BD29" s="428"/>
      <c r="BE29" s="428"/>
      <c r="BF29" s="428"/>
      <c r="BG29" s="428"/>
      <c r="BH29" s="428"/>
      <c r="BI29" s="427">
        <f>AS29+Mês01!BI29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27">
        <f>'Cronograma Global'!AM32</f>
        <v>0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>
        <f>AK30+Mês01!BA30</f>
        <v>0</v>
      </c>
      <c r="BB30" s="428"/>
      <c r="BC30" s="428"/>
      <c r="BD30" s="428"/>
      <c r="BE30" s="428"/>
      <c r="BF30" s="428"/>
      <c r="BG30" s="428"/>
      <c r="BH30" s="428"/>
      <c r="BI30" s="427">
        <f>AS30+Mês01!BI30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27">
        <f>'Cronograma Global'!AM33</f>
        <v>0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>
        <f>AK31+Mês01!BA31</f>
        <v>0</v>
      </c>
      <c r="BB31" s="428"/>
      <c r="BC31" s="428"/>
      <c r="BD31" s="428"/>
      <c r="BE31" s="428"/>
      <c r="BF31" s="428"/>
      <c r="BG31" s="428"/>
      <c r="BH31" s="428"/>
      <c r="BI31" s="427">
        <f>AS31+Mês01!BI31</f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AK32+Mês01!BA32</f>
        <v>#REF!</v>
      </c>
      <c r="BB32" s="428"/>
      <c r="BC32" s="428"/>
      <c r="BD32" s="428"/>
      <c r="BE32" s="428"/>
      <c r="BF32" s="428"/>
      <c r="BG32" s="428"/>
      <c r="BH32" s="428"/>
      <c r="BI32" s="427">
        <f>AS32+Mês01!BI32</f>
        <v>0</v>
      </c>
      <c r="BJ32" s="428"/>
      <c r="BK32" s="428"/>
      <c r="BL32" s="428"/>
      <c r="BM32" s="428"/>
      <c r="BN32" s="428"/>
      <c r="BO32" s="428"/>
      <c r="BP32" s="429"/>
    </row>
    <row r="33" spans="2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>
        <v>90</v>
      </c>
      <c r="AT33" s="423"/>
      <c r="AU33" s="423"/>
      <c r="AV33" s="423"/>
      <c r="AW33" s="423"/>
      <c r="AX33" s="423"/>
      <c r="AY33" s="423"/>
      <c r="AZ33" s="423"/>
      <c r="BA33" s="427" t="e">
        <f>AK33+Mês01!BA33</f>
        <v>#REF!</v>
      </c>
      <c r="BB33" s="428"/>
      <c r="BC33" s="428"/>
      <c r="BD33" s="428"/>
      <c r="BE33" s="428"/>
      <c r="BF33" s="428"/>
      <c r="BG33" s="428"/>
      <c r="BH33" s="428"/>
      <c r="BI33" s="427">
        <f>AS33+Mês01!BI33</f>
        <v>90</v>
      </c>
      <c r="BJ33" s="428"/>
      <c r="BK33" s="428"/>
      <c r="BL33" s="428"/>
      <c r="BM33" s="428"/>
      <c r="BN33" s="428"/>
      <c r="BO33" s="428"/>
      <c r="BP33" s="429"/>
    </row>
    <row r="34" spans="2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>
        <v>90</v>
      </c>
      <c r="AT34" s="423"/>
      <c r="AU34" s="423"/>
      <c r="AV34" s="423"/>
      <c r="AW34" s="423"/>
      <c r="AX34" s="423"/>
      <c r="AY34" s="423"/>
      <c r="AZ34" s="423"/>
      <c r="BA34" s="427" t="e">
        <f>AK34+Mês01!BA34</f>
        <v>#REF!</v>
      </c>
      <c r="BB34" s="428"/>
      <c r="BC34" s="428"/>
      <c r="BD34" s="428"/>
      <c r="BE34" s="428"/>
      <c r="BF34" s="428"/>
      <c r="BG34" s="428"/>
      <c r="BH34" s="428"/>
      <c r="BI34" s="427">
        <f>AS34+Mês01!BI34</f>
        <v>90</v>
      </c>
      <c r="BJ34" s="428"/>
      <c r="BK34" s="428"/>
      <c r="BL34" s="428"/>
      <c r="BM34" s="428"/>
      <c r="BN34" s="428"/>
      <c r="BO34" s="428"/>
      <c r="BP34" s="429"/>
    </row>
    <row r="35" spans="2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>
        <v>90</v>
      </c>
      <c r="AT35" s="423"/>
      <c r="AU35" s="423"/>
      <c r="AV35" s="423"/>
      <c r="AW35" s="423"/>
      <c r="AX35" s="423"/>
      <c r="AY35" s="423"/>
      <c r="AZ35" s="423"/>
      <c r="BA35" s="427" t="e">
        <f>AK35+Mês01!BA35</f>
        <v>#REF!</v>
      </c>
      <c r="BB35" s="428"/>
      <c r="BC35" s="428"/>
      <c r="BD35" s="428"/>
      <c r="BE35" s="428"/>
      <c r="BF35" s="428"/>
      <c r="BG35" s="428"/>
      <c r="BH35" s="428"/>
      <c r="BI35" s="427">
        <f>AS35+Mês01!BI35</f>
        <v>90</v>
      </c>
      <c r="BJ35" s="428"/>
      <c r="BK35" s="428"/>
      <c r="BL35" s="428"/>
      <c r="BM35" s="428"/>
      <c r="BN35" s="428"/>
      <c r="BO35" s="428"/>
      <c r="BP35" s="429"/>
    </row>
    <row r="36" spans="2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AK36+Mês01!BA36</f>
        <v>#REF!</v>
      </c>
      <c r="BB36" s="428"/>
      <c r="BC36" s="428"/>
      <c r="BD36" s="428"/>
      <c r="BE36" s="428"/>
      <c r="BF36" s="428"/>
      <c r="BG36" s="428"/>
      <c r="BH36" s="428"/>
      <c r="BI36" s="427">
        <f>AS36+Mês01!BI36</f>
        <v>0</v>
      </c>
      <c r="BJ36" s="428"/>
      <c r="BK36" s="428"/>
      <c r="BL36" s="428"/>
      <c r="BM36" s="428"/>
      <c r="BN36" s="428"/>
      <c r="BO36" s="428"/>
      <c r="BP36" s="429"/>
    </row>
    <row r="37" spans="2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>
        <v>90</v>
      </c>
      <c r="AT37" s="423"/>
      <c r="AU37" s="423"/>
      <c r="AV37" s="423"/>
      <c r="AW37" s="423"/>
      <c r="AX37" s="423"/>
      <c r="AY37" s="423"/>
      <c r="AZ37" s="423"/>
      <c r="BA37" s="427" t="e">
        <f>AK37+Mês01!BA37</f>
        <v>#REF!</v>
      </c>
      <c r="BB37" s="428"/>
      <c r="BC37" s="428"/>
      <c r="BD37" s="428"/>
      <c r="BE37" s="428"/>
      <c r="BF37" s="428"/>
      <c r="BG37" s="428"/>
      <c r="BH37" s="428"/>
      <c r="BI37" s="427">
        <f>AS37+Mês01!BI37</f>
        <v>90</v>
      </c>
      <c r="BJ37" s="428"/>
      <c r="BK37" s="428"/>
      <c r="BL37" s="428"/>
      <c r="BM37" s="428"/>
      <c r="BN37" s="428"/>
      <c r="BO37" s="428"/>
      <c r="BP37" s="429"/>
    </row>
    <row r="38" spans="2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438" t="e">
        <f>'Cronograma Global'!#REF!</f>
        <v>#REF!</v>
      </c>
      <c r="AD38" s="439"/>
      <c r="AE38" s="440" t="e">
        <f>'Cronograma Global'!#REF!</f>
        <v>#REF!</v>
      </c>
      <c r="AF38" s="440"/>
      <c r="AG38" s="440"/>
      <c r="AH38" s="440"/>
      <c r="AI38" s="440"/>
      <c r="AJ38" s="440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AK38+Mês01!BA38</f>
        <v>#REF!</v>
      </c>
      <c r="BB38" s="428"/>
      <c r="BC38" s="428"/>
      <c r="BD38" s="428"/>
      <c r="BE38" s="428"/>
      <c r="BF38" s="428"/>
      <c r="BG38" s="428"/>
      <c r="BH38" s="428"/>
      <c r="BI38" s="427">
        <f>AS38+Mês01!BI38</f>
        <v>0</v>
      </c>
      <c r="BJ38" s="428"/>
      <c r="BK38" s="428"/>
      <c r="BL38" s="428"/>
      <c r="BM38" s="428"/>
      <c r="BN38" s="428"/>
      <c r="BO38" s="428"/>
      <c r="BP38" s="429"/>
    </row>
    <row r="39" spans="2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8" t="e">
        <f>'Cronograma Global'!#REF!</f>
        <v>#REF!</v>
      </c>
      <c r="AD39" s="439"/>
      <c r="AE39" s="440" t="e">
        <f>'Cronograma Global'!#REF!</f>
        <v>#REF!</v>
      </c>
      <c r="AF39" s="440"/>
      <c r="AG39" s="440"/>
      <c r="AH39" s="440"/>
      <c r="AI39" s="440"/>
      <c r="AJ39" s="440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>
        <v>90</v>
      </c>
      <c r="AT39" s="423"/>
      <c r="AU39" s="423"/>
      <c r="AV39" s="423"/>
      <c r="AW39" s="423"/>
      <c r="AX39" s="423"/>
      <c r="AY39" s="423"/>
      <c r="AZ39" s="423"/>
      <c r="BA39" s="427" t="e">
        <f>AK39+Mês01!BA39</f>
        <v>#REF!</v>
      </c>
      <c r="BB39" s="428"/>
      <c r="BC39" s="428"/>
      <c r="BD39" s="428"/>
      <c r="BE39" s="428"/>
      <c r="BF39" s="428"/>
      <c r="BG39" s="428"/>
      <c r="BH39" s="428"/>
      <c r="BI39" s="427">
        <f>AS39+Mês01!BI39</f>
        <v>90</v>
      </c>
      <c r="BJ39" s="428"/>
      <c r="BK39" s="428"/>
      <c r="BL39" s="428"/>
      <c r="BM39" s="428"/>
      <c r="BN39" s="428"/>
      <c r="BO39" s="428"/>
      <c r="BP39" s="429"/>
    </row>
    <row r="40" spans="2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438" t="e">
        <f>'Cronograma Global'!#REF!</f>
        <v>#REF!</v>
      </c>
      <c r="AD40" s="439"/>
      <c r="AE40" s="440" t="e">
        <f>'Cronograma Global'!#REF!</f>
        <v>#REF!</v>
      </c>
      <c r="AF40" s="440"/>
      <c r="AG40" s="440"/>
      <c r="AH40" s="440"/>
      <c r="AI40" s="440"/>
      <c r="AJ40" s="440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>
        <v>90</v>
      </c>
      <c r="AT40" s="423"/>
      <c r="AU40" s="423"/>
      <c r="AV40" s="423"/>
      <c r="AW40" s="423"/>
      <c r="AX40" s="423"/>
      <c r="AY40" s="423"/>
      <c r="AZ40" s="423"/>
      <c r="BA40" s="427" t="e">
        <f>AK40+Mês01!BA40</f>
        <v>#REF!</v>
      </c>
      <c r="BB40" s="428"/>
      <c r="BC40" s="428"/>
      <c r="BD40" s="428"/>
      <c r="BE40" s="428"/>
      <c r="BF40" s="428"/>
      <c r="BG40" s="428"/>
      <c r="BH40" s="428"/>
      <c r="BI40" s="427">
        <f>AS40+Mês01!BI40</f>
        <v>90</v>
      </c>
      <c r="BJ40" s="428"/>
      <c r="BK40" s="428"/>
      <c r="BL40" s="428"/>
      <c r="BM40" s="428"/>
      <c r="BN40" s="428"/>
      <c r="BO40" s="428"/>
      <c r="BP40" s="429"/>
    </row>
    <row r="41" spans="2:68" s="11" customFormat="1" ht="14.25" customHeight="1" x14ac:dyDescent="0.2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8" t="e">
        <f>'Cronograma Global'!#REF!</f>
        <v>#REF!</v>
      </c>
      <c r="AD41" s="439"/>
      <c r="AE41" s="440" t="e">
        <f>'Cronograma Global'!#REF!</f>
        <v>#REF!</v>
      </c>
      <c r="AF41" s="440"/>
      <c r="AG41" s="440"/>
      <c r="AH41" s="440"/>
      <c r="AI41" s="440"/>
      <c r="AJ41" s="440"/>
      <c r="AK41" s="427" t="e">
        <f>'Cronograma Global'!#REF!</f>
        <v>#REF!</v>
      </c>
      <c r="AL41" s="427"/>
      <c r="AM41" s="427"/>
      <c r="AN41" s="427"/>
      <c r="AO41" s="427"/>
      <c r="AP41" s="427"/>
      <c r="AQ41" s="427"/>
      <c r="AR41" s="427"/>
      <c r="AS41" s="423"/>
      <c r="AT41" s="423"/>
      <c r="AU41" s="423"/>
      <c r="AV41" s="423"/>
      <c r="AW41" s="423"/>
      <c r="AX41" s="423"/>
      <c r="AY41" s="423"/>
      <c r="AZ41" s="423"/>
      <c r="BA41" s="427" t="e">
        <f>AK41+Mês01!BA41</f>
        <v>#REF!</v>
      </c>
      <c r="BB41" s="428"/>
      <c r="BC41" s="428"/>
      <c r="BD41" s="428"/>
      <c r="BE41" s="428"/>
      <c r="BF41" s="428"/>
      <c r="BG41" s="428"/>
      <c r="BH41" s="428"/>
      <c r="BI41" s="427">
        <f>AS41+Mês01!BI41</f>
        <v>0</v>
      </c>
      <c r="BJ41" s="428"/>
      <c r="BK41" s="428"/>
      <c r="BL41" s="428"/>
      <c r="BM41" s="428"/>
      <c r="BN41" s="428"/>
      <c r="BO41" s="428"/>
      <c r="BP41" s="429"/>
    </row>
    <row r="42" spans="2:68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8" t="e">
        <f>'Cronograma Global'!#REF!</f>
        <v>#REF!</v>
      </c>
      <c r="AD42" s="439"/>
      <c r="AE42" s="440" t="e">
        <f>'Cronograma Global'!#REF!</f>
        <v>#REF!</v>
      </c>
      <c r="AF42" s="440"/>
      <c r="AG42" s="440"/>
      <c r="AH42" s="440"/>
      <c r="AI42" s="440"/>
      <c r="AJ42" s="440"/>
      <c r="AK42" s="427" t="e">
        <f>'Cronograma Global'!#REF!</f>
        <v>#REF!</v>
      </c>
      <c r="AL42" s="427"/>
      <c r="AM42" s="427"/>
      <c r="AN42" s="427"/>
      <c r="AO42" s="427"/>
      <c r="AP42" s="427"/>
      <c r="AQ42" s="427"/>
      <c r="AR42" s="427"/>
      <c r="AS42" s="423"/>
      <c r="AT42" s="423"/>
      <c r="AU42" s="423"/>
      <c r="AV42" s="423"/>
      <c r="AW42" s="423"/>
      <c r="AX42" s="423"/>
      <c r="AY42" s="423"/>
      <c r="AZ42" s="423"/>
      <c r="BA42" s="427" t="e">
        <f>AK42+Mês01!BA42</f>
        <v>#REF!</v>
      </c>
      <c r="BB42" s="428"/>
      <c r="BC42" s="428"/>
      <c r="BD42" s="428"/>
      <c r="BE42" s="428"/>
      <c r="BF42" s="428"/>
      <c r="BG42" s="428"/>
      <c r="BH42" s="428"/>
      <c r="BI42" s="427">
        <f>AS42+Mês01!BI42</f>
        <v>0</v>
      </c>
      <c r="BJ42" s="428"/>
      <c r="BK42" s="428"/>
      <c r="BL42" s="428"/>
      <c r="BM42" s="428"/>
      <c r="BN42" s="428"/>
      <c r="BO42" s="428"/>
      <c r="BP42" s="429"/>
    </row>
    <row r="43" spans="2:68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438" t="e">
        <f>'Cronograma Global'!#REF!</f>
        <v>#REF!</v>
      </c>
      <c r="AD43" s="439"/>
      <c r="AE43" s="440" t="e">
        <f>'Cronograma Global'!#REF!</f>
        <v>#REF!</v>
      </c>
      <c r="AF43" s="440"/>
      <c r="AG43" s="440"/>
      <c r="AH43" s="440"/>
      <c r="AI43" s="440"/>
      <c r="AJ43" s="440"/>
      <c r="AK43" s="427" t="e">
        <f>'Cronograma Global'!#REF!</f>
        <v>#REF!</v>
      </c>
      <c r="AL43" s="427"/>
      <c r="AM43" s="427"/>
      <c r="AN43" s="427"/>
      <c r="AO43" s="427"/>
      <c r="AP43" s="427"/>
      <c r="AQ43" s="427"/>
      <c r="AR43" s="427"/>
      <c r="AS43" s="423"/>
      <c r="AT43" s="423"/>
      <c r="AU43" s="423"/>
      <c r="AV43" s="423"/>
      <c r="AW43" s="423"/>
      <c r="AX43" s="423"/>
      <c r="AY43" s="423"/>
      <c r="AZ43" s="423"/>
      <c r="BA43" s="427" t="e">
        <f>AK43+Mês01!BA43</f>
        <v>#REF!</v>
      </c>
      <c r="BB43" s="428"/>
      <c r="BC43" s="428"/>
      <c r="BD43" s="428"/>
      <c r="BE43" s="428"/>
      <c r="BF43" s="428"/>
      <c r="BG43" s="428"/>
      <c r="BH43" s="428"/>
      <c r="BI43" s="427">
        <f>AS43+Mês01!BI43</f>
        <v>0</v>
      </c>
      <c r="BJ43" s="428"/>
      <c r="BK43" s="428"/>
      <c r="BL43" s="428"/>
      <c r="BM43" s="428"/>
      <c r="BN43" s="428"/>
      <c r="BO43" s="428"/>
      <c r="BP43" s="429"/>
    </row>
    <row r="44" spans="2:68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438" t="e">
        <f>'Cronograma Global'!#REF!</f>
        <v>#REF!</v>
      </c>
      <c r="AD44" s="439"/>
      <c r="AE44" s="440" t="e">
        <f>'Cronograma Global'!#REF!</f>
        <v>#REF!</v>
      </c>
      <c r="AF44" s="440"/>
      <c r="AG44" s="440"/>
      <c r="AH44" s="440"/>
      <c r="AI44" s="440"/>
      <c r="AJ44" s="440"/>
      <c r="AK44" s="427" t="e">
        <f>'Cronograma Global'!#REF!</f>
        <v>#REF!</v>
      </c>
      <c r="AL44" s="427"/>
      <c r="AM44" s="427"/>
      <c r="AN44" s="427"/>
      <c r="AO44" s="427"/>
      <c r="AP44" s="427"/>
      <c r="AQ44" s="427"/>
      <c r="AR44" s="427"/>
      <c r="AS44" s="423"/>
      <c r="AT44" s="423"/>
      <c r="AU44" s="423"/>
      <c r="AV44" s="423"/>
      <c r="AW44" s="423"/>
      <c r="AX44" s="423"/>
      <c r="AY44" s="423"/>
      <c r="AZ44" s="423"/>
      <c r="BA44" s="427" t="e">
        <f>AK44+Mês01!BA44</f>
        <v>#REF!</v>
      </c>
      <c r="BB44" s="428"/>
      <c r="BC44" s="428"/>
      <c r="BD44" s="428"/>
      <c r="BE44" s="428"/>
      <c r="BF44" s="428"/>
      <c r="BG44" s="428"/>
      <c r="BH44" s="428"/>
      <c r="BI44" s="427">
        <f>AS44+Mês01!BI44</f>
        <v>100</v>
      </c>
      <c r="BJ44" s="428"/>
      <c r="BK44" s="428"/>
      <c r="BL44" s="428"/>
      <c r="BM44" s="428"/>
      <c r="BN44" s="428"/>
      <c r="BO44" s="428"/>
      <c r="BP44" s="429"/>
    </row>
    <row r="45" spans="2:68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438" t="e">
        <f>'Cronograma Global'!#REF!</f>
        <v>#REF!</v>
      </c>
      <c r="AD45" s="439"/>
      <c r="AE45" s="440" t="e">
        <f>'Cronograma Global'!#REF!</f>
        <v>#REF!</v>
      </c>
      <c r="AF45" s="440"/>
      <c r="AG45" s="440"/>
      <c r="AH45" s="440"/>
      <c r="AI45" s="440"/>
      <c r="AJ45" s="440"/>
      <c r="AK45" s="427" t="e">
        <f>'Cronograma Global'!#REF!</f>
        <v>#REF!</v>
      </c>
      <c r="AL45" s="427"/>
      <c r="AM45" s="427"/>
      <c r="AN45" s="427"/>
      <c r="AO45" s="427"/>
      <c r="AP45" s="427"/>
      <c r="AQ45" s="427"/>
      <c r="AR45" s="427"/>
      <c r="AS45" s="423"/>
      <c r="AT45" s="423"/>
      <c r="AU45" s="423"/>
      <c r="AV45" s="423"/>
      <c r="AW45" s="423"/>
      <c r="AX45" s="423"/>
      <c r="AY45" s="423"/>
      <c r="AZ45" s="423"/>
      <c r="BA45" s="427" t="e">
        <f>AK45+Mês01!BA45</f>
        <v>#REF!</v>
      </c>
      <c r="BB45" s="428"/>
      <c r="BC45" s="428"/>
      <c r="BD45" s="428"/>
      <c r="BE45" s="428"/>
      <c r="BF45" s="428"/>
      <c r="BG45" s="428"/>
      <c r="BH45" s="428"/>
      <c r="BI45" s="427">
        <f>AS45+Mês01!BI45</f>
        <v>100</v>
      </c>
      <c r="BJ45" s="428"/>
      <c r="BK45" s="428"/>
      <c r="BL45" s="428"/>
      <c r="BM45" s="428"/>
      <c r="BN45" s="428"/>
      <c r="BO45" s="428"/>
      <c r="BP45" s="429"/>
    </row>
    <row r="46" spans="2:68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438" t="e">
        <f>'Cronograma Global'!#REF!</f>
        <v>#REF!</v>
      </c>
      <c r="AD46" s="439"/>
      <c r="AE46" s="440" t="e">
        <f>'Cronograma Global'!#REF!</f>
        <v>#REF!</v>
      </c>
      <c r="AF46" s="440"/>
      <c r="AG46" s="440"/>
      <c r="AH46" s="440"/>
      <c r="AI46" s="440"/>
      <c r="AJ46" s="440"/>
      <c r="AK46" s="427" t="e">
        <f>'Cronograma Global'!#REF!</f>
        <v>#REF!</v>
      </c>
      <c r="AL46" s="427"/>
      <c r="AM46" s="427"/>
      <c r="AN46" s="427"/>
      <c r="AO46" s="427"/>
      <c r="AP46" s="427"/>
      <c r="AQ46" s="427"/>
      <c r="AR46" s="427"/>
      <c r="AS46" s="423"/>
      <c r="AT46" s="423"/>
      <c r="AU46" s="423"/>
      <c r="AV46" s="423"/>
      <c r="AW46" s="423"/>
      <c r="AX46" s="423"/>
      <c r="AY46" s="423"/>
      <c r="AZ46" s="423"/>
      <c r="BA46" s="427" t="e">
        <f>AK46+Mês01!BA46</f>
        <v>#REF!</v>
      </c>
      <c r="BB46" s="428"/>
      <c r="BC46" s="428"/>
      <c r="BD46" s="428"/>
      <c r="BE46" s="428"/>
      <c r="BF46" s="428"/>
      <c r="BG46" s="428"/>
      <c r="BH46" s="428"/>
      <c r="BI46" s="427">
        <f>AS46+Mês01!BI46</f>
        <v>0</v>
      </c>
      <c r="BJ46" s="428"/>
      <c r="BK46" s="428"/>
      <c r="BL46" s="428"/>
      <c r="BM46" s="428"/>
      <c r="BN46" s="428"/>
      <c r="BO46" s="428"/>
      <c r="BP46" s="429"/>
    </row>
    <row r="47" spans="2:68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438" t="e">
        <f>'Cronograma Global'!#REF!</f>
        <v>#REF!</v>
      </c>
      <c r="AD47" s="439"/>
      <c r="AE47" s="440" t="e">
        <f>'Cronograma Global'!#REF!</f>
        <v>#REF!</v>
      </c>
      <c r="AF47" s="440"/>
      <c r="AG47" s="440"/>
      <c r="AH47" s="440"/>
      <c r="AI47" s="440"/>
      <c r="AJ47" s="440"/>
      <c r="AK47" s="427" t="e">
        <f>'Cronograma Global'!#REF!</f>
        <v>#REF!</v>
      </c>
      <c r="AL47" s="427"/>
      <c r="AM47" s="427"/>
      <c r="AN47" s="427"/>
      <c r="AO47" s="427"/>
      <c r="AP47" s="427"/>
      <c r="AQ47" s="427"/>
      <c r="AR47" s="427"/>
      <c r="AS47" s="423"/>
      <c r="AT47" s="423"/>
      <c r="AU47" s="423"/>
      <c r="AV47" s="423"/>
      <c r="AW47" s="423"/>
      <c r="AX47" s="423"/>
      <c r="AY47" s="423"/>
      <c r="AZ47" s="423"/>
      <c r="BA47" s="427" t="e">
        <f>AK47+Mês01!BA47</f>
        <v>#REF!</v>
      </c>
      <c r="BB47" s="428"/>
      <c r="BC47" s="428"/>
      <c r="BD47" s="428"/>
      <c r="BE47" s="428"/>
      <c r="BF47" s="428"/>
      <c r="BG47" s="428"/>
      <c r="BH47" s="428"/>
      <c r="BI47" s="427">
        <f>AS47+Mês01!BI47</f>
        <v>100</v>
      </c>
      <c r="BJ47" s="428"/>
      <c r="BK47" s="428"/>
      <c r="BL47" s="428"/>
      <c r="BM47" s="428"/>
      <c r="BN47" s="428"/>
      <c r="BO47" s="428"/>
      <c r="BP47" s="429"/>
    </row>
    <row r="48" spans="2:68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438" t="e">
        <f>'Cronograma Global'!#REF!</f>
        <v>#REF!</v>
      </c>
      <c r="AD48" s="439"/>
      <c r="AE48" s="440" t="e">
        <f>'Cronograma Global'!#REF!</f>
        <v>#REF!</v>
      </c>
      <c r="AF48" s="440"/>
      <c r="AG48" s="440"/>
      <c r="AH48" s="440"/>
      <c r="AI48" s="440"/>
      <c r="AJ48" s="440"/>
      <c r="AK48" s="427" t="e">
        <f>'Cronograma Global'!#REF!</f>
        <v>#REF!</v>
      </c>
      <c r="AL48" s="427"/>
      <c r="AM48" s="427"/>
      <c r="AN48" s="427"/>
      <c r="AO48" s="427"/>
      <c r="AP48" s="427"/>
      <c r="AQ48" s="427"/>
      <c r="AR48" s="427"/>
      <c r="AS48" s="423"/>
      <c r="AT48" s="423"/>
      <c r="AU48" s="423"/>
      <c r="AV48" s="423"/>
      <c r="AW48" s="423"/>
      <c r="AX48" s="423"/>
      <c r="AY48" s="423"/>
      <c r="AZ48" s="423"/>
      <c r="BA48" s="427" t="e">
        <f>AK48+Mês01!BA48</f>
        <v>#REF!</v>
      </c>
      <c r="BB48" s="428"/>
      <c r="BC48" s="428"/>
      <c r="BD48" s="428"/>
      <c r="BE48" s="428"/>
      <c r="BF48" s="428"/>
      <c r="BG48" s="428"/>
      <c r="BH48" s="428"/>
      <c r="BI48" s="427">
        <f>AS48+Mês01!BI48</f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438" t="e">
        <f>'Cronograma Global'!#REF!</f>
        <v>#REF!</v>
      </c>
      <c r="AD49" s="439"/>
      <c r="AE49" s="440" t="e">
        <f>'Cronograma Global'!#REF!</f>
        <v>#REF!</v>
      </c>
      <c r="AF49" s="440"/>
      <c r="AG49" s="440"/>
      <c r="AH49" s="440"/>
      <c r="AI49" s="440"/>
      <c r="AJ49" s="440"/>
      <c r="AK49" s="427" t="e">
        <f>'Cronograma Global'!#REF!</f>
        <v>#REF!</v>
      </c>
      <c r="AL49" s="427"/>
      <c r="AM49" s="427"/>
      <c r="AN49" s="427"/>
      <c r="AO49" s="427"/>
      <c r="AP49" s="427"/>
      <c r="AQ49" s="427"/>
      <c r="AR49" s="427"/>
      <c r="AS49" s="423"/>
      <c r="AT49" s="423"/>
      <c r="AU49" s="423"/>
      <c r="AV49" s="423"/>
      <c r="AW49" s="423"/>
      <c r="AX49" s="423"/>
      <c r="AY49" s="423"/>
      <c r="AZ49" s="423"/>
      <c r="BA49" s="427" t="e">
        <f>AK49+Mês01!BA49</f>
        <v>#REF!</v>
      </c>
      <c r="BB49" s="428"/>
      <c r="BC49" s="428"/>
      <c r="BD49" s="428"/>
      <c r="BE49" s="428"/>
      <c r="BF49" s="428"/>
      <c r="BG49" s="428"/>
      <c r="BH49" s="428"/>
      <c r="BI49" s="427">
        <f>AS49+Mês01!BI49</f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438" t="e">
        <f>'Cronograma Global'!#REF!</f>
        <v>#REF!</v>
      </c>
      <c r="AD50" s="439"/>
      <c r="AE50" s="440" t="e">
        <f>'Cronograma Global'!#REF!</f>
        <v>#REF!</v>
      </c>
      <c r="AF50" s="440"/>
      <c r="AG50" s="440"/>
      <c r="AH50" s="440"/>
      <c r="AI50" s="440"/>
      <c r="AJ50" s="440"/>
      <c r="AK50" s="427" t="e">
        <f>'Cronograma Global'!#REF!</f>
        <v>#REF!</v>
      </c>
      <c r="AL50" s="427"/>
      <c r="AM50" s="427"/>
      <c r="AN50" s="427"/>
      <c r="AO50" s="427"/>
      <c r="AP50" s="427"/>
      <c r="AQ50" s="427"/>
      <c r="AR50" s="427"/>
      <c r="AS50" s="423"/>
      <c r="AT50" s="423"/>
      <c r="AU50" s="423"/>
      <c r="AV50" s="423"/>
      <c r="AW50" s="423"/>
      <c r="AX50" s="423"/>
      <c r="AY50" s="423"/>
      <c r="AZ50" s="423"/>
      <c r="BA50" s="427" t="e">
        <f>AK50+Mês01!BA50</f>
        <v>#REF!</v>
      </c>
      <c r="BB50" s="428"/>
      <c r="BC50" s="428"/>
      <c r="BD50" s="428"/>
      <c r="BE50" s="428"/>
      <c r="BF50" s="428"/>
      <c r="BG50" s="428"/>
      <c r="BH50" s="428"/>
      <c r="BI50" s="427">
        <f>AS50+Mês01!BI50</f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438" t="e">
        <f>'Cronograma Global'!#REF!</f>
        <v>#REF!</v>
      </c>
      <c r="AD51" s="439"/>
      <c r="AE51" s="440" t="e">
        <f>'Cronograma Global'!#REF!</f>
        <v>#REF!</v>
      </c>
      <c r="AF51" s="440"/>
      <c r="AG51" s="440"/>
      <c r="AH51" s="440"/>
      <c r="AI51" s="440"/>
      <c r="AJ51" s="440"/>
      <c r="AK51" s="427" t="e">
        <f>'Cronograma Global'!#REF!</f>
        <v>#REF!</v>
      </c>
      <c r="AL51" s="427"/>
      <c r="AM51" s="427"/>
      <c r="AN51" s="427"/>
      <c r="AO51" s="427"/>
      <c r="AP51" s="427"/>
      <c r="AQ51" s="427"/>
      <c r="AR51" s="427"/>
      <c r="AS51" s="423">
        <f>AS24</f>
        <v>15.965999999999994</v>
      </c>
      <c r="AT51" s="423"/>
      <c r="AU51" s="423"/>
      <c r="AV51" s="423"/>
      <c r="AW51" s="423"/>
      <c r="AX51" s="423"/>
      <c r="AY51" s="423"/>
      <c r="AZ51" s="423"/>
      <c r="BA51" s="427" t="e">
        <f>AK51+Mês01!BA51</f>
        <v>#REF!</v>
      </c>
      <c r="BB51" s="428"/>
      <c r="BC51" s="428"/>
      <c r="BD51" s="428"/>
      <c r="BE51" s="428"/>
      <c r="BF51" s="428"/>
      <c r="BG51" s="428"/>
      <c r="BH51" s="428"/>
      <c r="BI51" s="427">
        <f>AS51+Mês01!BI51</f>
        <v>100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438" t="e">
        <f>'Cronograma Global'!#REF!</f>
        <v>#REF!</v>
      </c>
      <c r="AD52" s="439"/>
      <c r="AE52" s="440" t="e">
        <f>'Cronograma Global'!#REF!</f>
        <v>#REF!</v>
      </c>
      <c r="AF52" s="440"/>
      <c r="AG52" s="440"/>
      <c r="AH52" s="440"/>
      <c r="AI52" s="440"/>
      <c r="AJ52" s="440"/>
      <c r="AK52" s="427" t="e">
        <f>'Cronograma Global'!#REF!</f>
        <v>#REF!</v>
      </c>
      <c r="AL52" s="427"/>
      <c r="AM52" s="427"/>
      <c r="AN52" s="427"/>
      <c r="AO52" s="427"/>
      <c r="AP52" s="427"/>
      <c r="AQ52" s="427"/>
      <c r="AR52" s="427"/>
      <c r="AS52" s="423"/>
      <c r="AT52" s="423"/>
      <c r="AU52" s="423"/>
      <c r="AV52" s="423"/>
      <c r="AW52" s="423"/>
      <c r="AX52" s="423"/>
      <c r="AY52" s="423"/>
      <c r="AZ52" s="423"/>
      <c r="BA52" s="427" t="e">
        <f>AK52+Mês01!BA52</f>
        <v>#REF!</v>
      </c>
      <c r="BB52" s="428"/>
      <c r="BC52" s="428"/>
      <c r="BD52" s="428"/>
      <c r="BE52" s="428"/>
      <c r="BF52" s="428"/>
      <c r="BG52" s="428"/>
      <c r="BH52" s="428"/>
      <c r="BI52" s="427">
        <f>AS52+Mês01!BI52</f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438" t="e">
        <f>'Cronograma Global'!#REF!</f>
        <v>#REF!</v>
      </c>
      <c r="AD53" s="439"/>
      <c r="AE53" s="440" t="e">
        <f>'Cronograma Global'!#REF!</f>
        <v>#REF!</v>
      </c>
      <c r="AF53" s="440"/>
      <c r="AG53" s="440"/>
      <c r="AH53" s="440"/>
      <c r="AI53" s="440"/>
      <c r="AJ53" s="440"/>
      <c r="AK53" s="427" t="e">
        <f>'Cronograma Global'!#REF!</f>
        <v>#REF!</v>
      </c>
      <c r="AL53" s="427"/>
      <c r="AM53" s="427"/>
      <c r="AN53" s="427"/>
      <c r="AO53" s="427"/>
      <c r="AP53" s="427"/>
      <c r="AQ53" s="427"/>
      <c r="AR53" s="427"/>
      <c r="AS53" s="423"/>
      <c r="AT53" s="423"/>
      <c r="AU53" s="423"/>
      <c r="AV53" s="423"/>
      <c r="AW53" s="423"/>
      <c r="AX53" s="423"/>
      <c r="AY53" s="423"/>
      <c r="AZ53" s="423"/>
      <c r="BA53" s="427" t="e">
        <f>AK53+Mês01!BA53</f>
        <v>#REF!</v>
      </c>
      <c r="BB53" s="428"/>
      <c r="BC53" s="428"/>
      <c r="BD53" s="428"/>
      <c r="BE53" s="428"/>
      <c r="BF53" s="428"/>
      <c r="BG53" s="428"/>
      <c r="BH53" s="428"/>
      <c r="BI53" s="427">
        <f>AS53+Mês01!BI53</f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438" t="e">
        <f>'Cronograma Global'!#REF!</f>
        <v>#REF!</v>
      </c>
      <c r="AD54" s="439"/>
      <c r="AE54" s="440" t="e">
        <f>'Cronograma Global'!#REF!</f>
        <v>#REF!</v>
      </c>
      <c r="AF54" s="440"/>
      <c r="AG54" s="440"/>
      <c r="AH54" s="440"/>
      <c r="AI54" s="440"/>
      <c r="AJ54" s="440"/>
      <c r="AK54" s="427" t="e">
        <f>'Cronograma Global'!#REF!</f>
        <v>#REF!</v>
      </c>
      <c r="AL54" s="427"/>
      <c r="AM54" s="427"/>
      <c r="AN54" s="427"/>
      <c r="AO54" s="427"/>
      <c r="AP54" s="427"/>
      <c r="AQ54" s="427"/>
      <c r="AR54" s="427"/>
      <c r="AS54" s="423">
        <v>60</v>
      </c>
      <c r="AT54" s="423"/>
      <c r="AU54" s="423"/>
      <c r="AV54" s="423"/>
      <c r="AW54" s="423"/>
      <c r="AX54" s="423"/>
      <c r="AY54" s="423"/>
      <c r="AZ54" s="423"/>
      <c r="BA54" s="427" t="e">
        <f>AK54+Mês01!BA54</f>
        <v>#REF!</v>
      </c>
      <c r="BB54" s="428"/>
      <c r="BC54" s="428"/>
      <c r="BD54" s="428"/>
      <c r="BE54" s="428"/>
      <c r="BF54" s="428"/>
      <c r="BG54" s="428"/>
      <c r="BH54" s="428"/>
      <c r="BI54" s="427">
        <f>AS54+Mês01!BI54</f>
        <v>60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438" t="e">
        <f>'Cronograma Global'!#REF!</f>
        <v>#REF!</v>
      </c>
      <c r="AD55" s="439"/>
      <c r="AE55" s="440" t="e">
        <f>'Cronograma Global'!#REF!</f>
        <v>#REF!</v>
      </c>
      <c r="AF55" s="440"/>
      <c r="AG55" s="440"/>
      <c r="AH55" s="440"/>
      <c r="AI55" s="440"/>
      <c r="AJ55" s="440"/>
      <c r="AK55" s="427" t="e">
        <f>'Cronograma Global'!#REF!</f>
        <v>#REF!</v>
      </c>
      <c r="AL55" s="427"/>
      <c r="AM55" s="427"/>
      <c r="AN55" s="427"/>
      <c r="AO55" s="427"/>
      <c r="AP55" s="427"/>
      <c r="AQ55" s="427"/>
      <c r="AR55" s="427"/>
      <c r="AS55" s="423">
        <v>60</v>
      </c>
      <c r="AT55" s="423"/>
      <c r="AU55" s="423"/>
      <c r="AV55" s="423"/>
      <c r="AW55" s="423"/>
      <c r="AX55" s="423"/>
      <c r="AY55" s="423"/>
      <c r="AZ55" s="423"/>
      <c r="BA55" s="427" t="e">
        <f>AK55+Mês01!BA55</f>
        <v>#REF!</v>
      </c>
      <c r="BB55" s="428"/>
      <c r="BC55" s="428"/>
      <c r="BD55" s="428"/>
      <c r="BE55" s="428"/>
      <c r="BF55" s="428"/>
      <c r="BG55" s="428"/>
      <c r="BH55" s="428"/>
      <c r="BI55" s="427">
        <f>AS55+Mês01!BI55</f>
        <v>60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438" t="e">
        <f>'Cronograma Global'!#REF!</f>
        <v>#REF!</v>
      </c>
      <c r="AD56" s="439"/>
      <c r="AE56" s="440" t="e">
        <f>'Cronograma Global'!#REF!</f>
        <v>#REF!</v>
      </c>
      <c r="AF56" s="440"/>
      <c r="AG56" s="440"/>
      <c r="AH56" s="440"/>
      <c r="AI56" s="440"/>
      <c r="AJ56" s="440"/>
      <c r="AK56" s="427" t="e">
        <f>'Cronograma Global'!#REF!</f>
        <v>#REF!</v>
      </c>
      <c r="AL56" s="427"/>
      <c r="AM56" s="427"/>
      <c r="AN56" s="427"/>
      <c r="AO56" s="427"/>
      <c r="AP56" s="427"/>
      <c r="AQ56" s="427"/>
      <c r="AR56" s="427"/>
      <c r="AS56" s="423"/>
      <c r="AT56" s="423"/>
      <c r="AU56" s="423"/>
      <c r="AV56" s="423"/>
      <c r="AW56" s="423"/>
      <c r="AX56" s="423"/>
      <c r="AY56" s="423"/>
      <c r="AZ56" s="423"/>
      <c r="BA56" s="427" t="e">
        <f>AK56+Mês01!BA56</f>
        <v>#REF!</v>
      </c>
      <c r="BB56" s="428"/>
      <c r="BC56" s="428"/>
      <c r="BD56" s="428"/>
      <c r="BE56" s="428"/>
      <c r="BF56" s="428"/>
      <c r="BG56" s="428"/>
      <c r="BH56" s="428"/>
      <c r="BI56" s="427">
        <f>AS56+Mês01!BI56</f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438" t="e">
        <f>'Cronograma Global'!#REF!</f>
        <v>#REF!</v>
      </c>
      <c r="AD57" s="439"/>
      <c r="AE57" s="440" t="e">
        <f>'Cronograma Global'!#REF!</f>
        <v>#REF!</v>
      </c>
      <c r="AF57" s="440"/>
      <c r="AG57" s="440"/>
      <c r="AH57" s="440"/>
      <c r="AI57" s="440"/>
      <c r="AJ57" s="440"/>
      <c r="AK57" s="427" t="e">
        <f>'Cronograma Global'!#REF!</f>
        <v>#REF!</v>
      </c>
      <c r="AL57" s="427"/>
      <c r="AM57" s="427"/>
      <c r="AN57" s="427"/>
      <c r="AO57" s="427"/>
      <c r="AP57" s="427"/>
      <c r="AQ57" s="427"/>
      <c r="AR57" s="427"/>
      <c r="AS57" s="423"/>
      <c r="AT57" s="423"/>
      <c r="AU57" s="423"/>
      <c r="AV57" s="423"/>
      <c r="AW57" s="423"/>
      <c r="AX57" s="423"/>
      <c r="AY57" s="423"/>
      <c r="AZ57" s="423"/>
      <c r="BA57" s="427" t="e">
        <f>AK57+Mês01!BA57</f>
        <v>#REF!</v>
      </c>
      <c r="BB57" s="428"/>
      <c r="BC57" s="428"/>
      <c r="BD57" s="428"/>
      <c r="BE57" s="428"/>
      <c r="BF57" s="428"/>
      <c r="BG57" s="428"/>
      <c r="BH57" s="428"/>
      <c r="BI57" s="427">
        <f>AS57+Mês01!BI57</f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438" t="e">
        <f>'Cronograma Global'!#REF!</f>
        <v>#REF!</v>
      </c>
      <c r="AD58" s="439"/>
      <c r="AE58" s="440" t="e">
        <f>'Cronograma Global'!#REF!</f>
        <v>#REF!</v>
      </c>
      <c r="AF58" s="440"/>
      <c r="AG58" s="440"/>
      <c r="AH58" s="440"/>
      <c r="AI58" s="440"/>
      <c r="AJ58" s="440"/>
      <c r="AK58" s="427" t="e">
        <f>'Cronograma Global'!#REF!</f>
        <v>#REF!</v>
      </c>
      <c r="AL58" s="427"/>
      <c r="AM58" s="427"/>
      <c r="AN58" s="427"/>
      <c r="AO58" s="427"/>
      <c r="AP58" s="427"/>
      <c r="AQ58" s="427"/>
      <c r="AR58" s="427"/>
      <c r="AS58" s="423"/>
      <c r="AT58" s="423"/>
      <c r="AU58" s="423"/>
      <c r="AV58" s="423"/>
      <c r="AW58" s="423"/>
      <c r="AX58" s="423"/>
      <c r="AY58" s="423"/>
      <c r="AZ58" s="423"/>
      <c r="BA58" s="427" t="e">
        <f>AK58+Mês01!BA58</f>
        <v>#REF!</v>
      </c>
      <c r="BB58" s="428"/>
      <c r="BC58" s="428"/>
      <c r="BD58" s="428"/>
      <c r="BE58" s="428"/>
      <c r="BF58" s="428"/>
      <c r="BG58" s="428"/>
      <c r="BH58" s="428"/>
      <c r="BI58" s="427">
        <f>AS58+Mês01!BI58</f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438" t="e">
        <f>'Cronograma Global'!#REF!</f>
        <v>#REF!</v>
      </c>
      <c r="AD59" s="439"/>
      <c r="AE59" s="440" t="e">
        <f>'Cronograma Global'!#REF!</f>
        <v>#REF!</v>
      </c>
      <c r="AF59" s="440"/>
      <c r="AG59" s="440"/>
      <c r="AH59" s="440"/>
      <c r="AI59" s="440"/>
      <c r="AJ59" s="440"/>
      <c r="AK59" s="427" t="e">
        <f>'Cronograma Global'!#REF!</f>
        <v>#REF!</v>
      </c>
      <c r="AL59" s="427"/>
      <c r="AM59" s="427"/>
      <c r="AN59" s="427"/>
      <c r="AO59" s="427"/>
      <c r="AP59" s="427"/>
      <c r="AQ59" s="427"/>
      <c r="AR59" s="427"/>
      <c r="AS59" s="423"/>
      <c r="AT59" s="423"/>
      <c r="AU59" s="423"/>
      <c r="AV59" s="423"/>
      <c r="AW59" s="423"/>
      <c r="AX59" s="423"/>
      <c r="AY59" s="423"/>
      <c r="AZ59" s="423"/>
      <c r="BA59" s="427" t="e">
        <f>AK59+Mês01!BA59</f>
        <v>#REF!</v>
      </c>
      <c r="BB59" s="428"/>
      <c r="BC59" s="428"/>
      <c r="BD59" s="428"/>
      <c r="BE59" s="428"/>
      <c r="BF59" s="428"/>
      <c r="BG59" s="428"/>
      <c r="BH59" s="428"/>
      <c r="BI59" s="427">
        <f>AS59+Mês01!BI59</f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438" t="e">
        <f>'Cronograma Global'!#REF!</f>
        <v>#REF!</v>
      </c>
      <c r="AD60" s="439"/>
      <c r="AE60" s="440" t="e">
        <f>'Cronograma Global'!#REF!</f>
        <v>#REF!</v>
      </c>
      <c r="AF60" s="440"/>
      <c r="AG60" s="440"/>
      <c r="AH60" s="440"/>
      <c r="AI60" s="440"/>
      <c r="AJ60" s="440"/>
      <c r="AK60" s="427" t="e">
        <f>'Cronograma Global'!#REF!</f>
        <v>#REF!</v>
      </c>
      <c r="AL60" s="427"/>
      <c r="AM60" s="427"/>
      <c r="AN60" s="427"/>
      <c r="AO60" s="427"/>
      <c r="AP60" s="427"/>
      <c r="AQ60" s="427"/>
      <c r="AR60" s="427"/>
      <c r="AS60" s="423">
        <v>90</v>
      </c>
      <c r="AT60" s="423"/>
      <c r="AU60" s="423"/>
      <c r="AV60" s="423"/>
      <c r="AW60" s="423"/>
      <c r="AX60" s="423"/>
      <c r="AY60" s="423"/>
      <c r="AZ60" s="423"/>
      <c r="BA60" s="427" t="e">
        <f>AK60+Mês01!BA60</f>
        <v>#REF!</v>
      </c>
      <c r="BB60" s="428"/>
      <c r="BC60" s="428"/>
      <c r="BD60" s="428"/>
      <c r="BE60" s="428"/>
      <c r="BF60" s="428"/>
      <c r="BG60" s="428"/>
      <c r="BH60" s="428"/>
      <c r="BI60" s="427">
        <f>AS60+Mês01!BI60</f>
        <v>90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438" t="e">
        <f>'Cronograma Global'!#REF!</f>
        <v>#REF!</v>
      </c>
      <c r="AD61" s="439"/>
      <c r="AE61" s="440" t="e">
        <f>'Cronograma Global'!#REF!</f>
        <v>#REF!</v>
      </c>
      <c r="AF61" s="440"/>
      <c r="AG61" s="440"/>
      <c r="AH61" s="440"/>
      <c r="AI61" s="440"/>
      <c r="AJ61" s="440"/>
      <c r="AK61" s="427" t="e">
        <f>'Cronograma Global'!#REF!</f>
        <v>#REF!</v>
      </c>
      <c r="AL61" s="427"/>
      <c r="AM61" s="427"/>
      <c r="AN61" s="427"/>
      <c r="AO61" s="427"/>
      <c r="AP61" s="427"/>
      <c r="AQ61" s="427"/>
      <c r="AR61" s="427"/>
      <c r="AS61" s="423">
        <v>90</v>
      </c>
      <c r="AT61" s="423"/>
      <c r="AU61" s="423"/>
      <c r="AV61" s="423"/>
      <c r="AW61" s="423"/>
      <c r="AX61" s="423"/>
      <c r="AY61" s="423"/>
      <c r="AZ61" s="423"/>
      <c r="BA61" s="427" t="e">
        <f>AK61+Mês01!BA61</f>
        <v>#REF!</v>
      </c>
      <c r="BB61" s="428"/>
      <c r="BC61" s="428"/>
      <c r="BD61" s="428"/>
      <c r="BE61" s="428"/>
      <c r="BF61" s="428"/>
      <c r="BG61" s="428"/>
      <c r="BH61" s="428"/>
      <c r="BI61" s="427">
        <f>AS61+Mês01!BI61</f>
        <v>90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438" t="e">
        <f>'Cronograma Global'!#REF!</f>
        <v>#REF!</v>
      </c>
      <c r="AD62" s="439"/>
      <c r="AE62" s="440" t="e">
        <f>'Cronograma Global'!#REF!</f>
        <v>#REF!</v>
      </c>
      <c r="AF62" s="440"/>
      <c r="AG62" s="440"/>
      <c r="AH62" s="440"/>
      <c r="AI62" s="440"/>
      <c r="AJ62" s="440"/>
      <c r="AK62" s="427" t="e">
        <f>'Cronograma Global'!#REF!</f>
        <v>#REF!</v>
      </c>
      <c r="AL62" s="427"/>
      <c r="AM62" s="427"/>
      <c r="AN62" s="427"/>
      <c r="AO62" s="427"/>
      <c r="AP62" s="427"/>
      <c r="AQ62" s="427"/>
      <c r="AR62" s="427"/>
      <c r="AS62" s="423">
        <v>90</v>
      </c>
      <c r="AT62" s="423"/>
      <c r="AU62" s="423"/>
      <c r="AV62" s="423"/>
      <c r="AW62" s="423"/>
      <c r="AX62" s="423"/>
      <c r="AY62" s="423"/>
      <c r="AZ62" s="423"/>
      <c r="BA62" s="427" t="e">
        <f>AK62+Mês01!BA62</f>
        <v>#REF!</v>
      </c>
      <c r="BB62" s="428"/>
      <c r="BC62" s="428"/>
      <c r="BD62" s="428"/>
      <c r="BE62" s="428"/>
      <c r="BF62" s="428"/>
      <c r="BG62" s="428"/>
      <c r="BH62" s="428"/>
      <c r="BI62" s="427">
        <f>AS62+Mês01!BI62</f>
        <v>90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85"/>
      <c r="AD63" s="86"/>
      <c r="AE63" s="440" t="e">
        <f>'Cronograma Global'!#REF!</f>
        <v>#REF!</v>
      </c>
      <c r="AF63" s="440"/>
      <c r="AG63" s="440"/>
      <c r="AH63" s="440"/>
      <c r="AI63" s="440"/>
      <c r="AJ63" s="440"/>
      <c r="AK63" s="427" t="e">
        <f>'Cronograma Global'!#REF!</f>
        <v>#REF!</v>
      </c>
      <c r="AL63" s="427"/>
      <c r="AM63" s="427"/>
      <c r="AN63" s="427"/>
      <c r="AO63" s="427"/>
      <c r="AP63" s="427"/>
      <c r="AQ63" s="427"/>
      <c r="AR63" s="427"/>
      <c r="AS63" s="423"/>
      <c r="AT63" s="423"/>
      <c r="AU63" s="423"/>
      <c r="AV63" s="423"/>
      <c r="AW63" s="423"/>
      <c r="AX63" s="423"/>
      <c r="AY63" s="423"/>
      <c r="AZ63" s="423"/>
      <c r="BA63" s="427" t="e">
        <f>AK63+Mês01!BA63</f>
        <v>#REF!</v>
      </c>
      <c r="BB63" s="428"/>
      <c r="BC63" s="428"/>
      <c r="BD63" s="428"/>
      <c r="BE63" s="428"/>
      <c r="BF63" s="428"/>
      <c r="BG63" s="428"/>
      <c r="BH63" s="428"/>
      <c r="BI63" s="427">
        <f>AS63+Mês01!BI63</f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85"/>
      <c r="AD64" s="86"/>
      <c r="AE64" s="440" t="e">
        <f>'Cronograma Global'!#REF!</f>
        <v>#REF!</v>
      </c>
      <c r="AF64" s="440"/>
      <c r="AG64" s="440"/>
      <c r="AH64" s="440"/>
      <c r="AI64" s="440"/>
      <c r="AJ64" s="440"/>
      <c r="AK64" s="427" t="e">
        <f>'Cronograma Global'!#REF!</f>
        <v>#REF!</v>
      </c>
      <c r="AL64" s="427"/>
      <c r="AM64" s="427"/>
      <c r="AN64" s="427"/>
      <c r="AO64" s="427"/>
      <c r="AP64" s="427"/>
      <c r="AQ64" s="427"/>
      <c r="AR64" s="427"/>
      <c r="AS64" s="423">
        <v>90</v>
      </c>
      <c r="AT64" s="423"/>
      <c r="AU64" s="423"/>
      <c r="AV64" s="423"/>
      <c r="AW64" s="423"/>
      <c r="AX64" s="423"/>
      <c r="AY64" s="423"/>
      <c r="AZ64" s="423"/>
      <c r="BA64" s="427" t="e">
        <f>AK64+Mês01!BA64</f>
        <v>#REF!</v>
      </c>
      <c r="BB64" s="428"/>
      <c r="BC64" s="428"/>
      <c r="BD64" s="428"/>
      <c r="BE64" s="428"/>
      <c r="BF64" s="428"/>
      <c r="BG64" s="428"/>
      <c r="BH64" s="428"/>
      <c r="BI64" s="427">
        <f>AS64+Mês01!BI64</f>
        <v>90</v>
      </c>
      <c r="BJ64" s="428"/>
      <c r="BK64" s="428"/>
      <c r="BL64" s="428"/>
      <c r="BM64" s="428"/>
      <c r="BN64" s="428"/>
      <c r="BO64" s="428"/>
      <c r="BP64" s="429"/>
    </row>
    <row r="65" spans="1:68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85"/>
      <c r="AD65" s="86"/>
      <c r="AE65" s="440" t="e">
        <f>'Cronograma Global'!#REF!</f>
        <v>#REF!</v>
      </c>
      <c r="AF65" s="440"/>
      <c r="AG65" s="440"/>
      <c r="AH65" s="440"/>
      <c r="AI65" s="440"/>
      <c r="AJ65" s="440"/>
      <c r="AK65" s="427" t="e">
        <f>'Cronograma Global'!#REF!</f>
        <v>#REF!</v>
      </c>
      <c r="AL65" s="427"/>
      <c r="AM65" s="427"/>
      <c r="AN65" s="427"/>
      <c r="AO65" s="427"/>
      <c r="AP65" s="427"/>
      <c r="AQ65" s="427"/>
      <c r="AR65" s="427"/>
      <c r="AS65" s="423"/>
      <c r="AT65" s="423"/>
      <c r="AU65" s="423"/>
      <c r="AV65" s="423"/>
      <c r="AW65" s="423"/>
      <c r="AX65" s="423"/>
      <c r="AY65" s="423"/>
      <c r="AZ65" s="423"/>
      <c r="BA65" s="427" t="e">
        <f>AK65+Mês01!BA65</f>
        <v>#REF!</v>
      </c>
      <c r="BB65" s="428"/>
      <c r="BC65" s="428"/>
      <c r="BD65" s="428"/>
      <c r="BE65" s="428"/>
      <c r="BF65" s="428"/>
      <c r="BG65" s="428"/>
      <c r="BH65" s="428"/>
      <c r="BI65" s="427">
        <f>AS65+Mês01!BI65</f>
        <v>0</v>
      </c>
      <c r="BJ65" s="428"/>
      <c r="BK65" s="428"/>
      <c r="BL65" s="428"/>
      <c r="BM65" s="428"/>
      <c r="BN65" s="428"/>
      <c r="BO65" s="428"/>
      <c r="BP65" s="429"/>
    </row>
    <row r="66" spans="1:68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85"/>
      <c r="AD66" s="86"/>
      <c r="AE66" s="440" t="e">
        <f>'Cronograma Global'!#REF!</f>
        <v>#REF!</v>
      </c>
      <c r="AF66" s="440"/>
      <c r="AG66" s="440"/>
      <c r="AH66" s="440"/>
      <c r="AI66" s="440"/>
      <c r="AJ66" s="440"/>
      <c r="AK66" s="427" t="e">
        <f>'Cronograma Global'!#REF!</f>
        <v>#REF!</v>
      </c>
      <c r="AL66" s="427"/>
      <c r="AM66" s="427"/>
      <c r="AN66" s="427"/>
      <c r="AO66" s="427"/>
      <c r="AP66" s="427"/>
      <c r="AQ66" s="427"/>
      <c r="AR66" s="427"/>
      <c r="AS66" s="423">
        <v>90</v>
      </c>
      <c r="AT66" s="423"/>
      <c r="AU66" s="423"/>
      <c r="AV66" s="423"/>
      <c r="AW66" s="423"/>
      <c r="AX66" s="423"/>
      <c r="AY66" s="423"/>
      <c r="AZ66" s="423"/>
      <c r="BA66" s="427" t="e">
        <f>AK66+Mês01!BA66</f>
        <v>#REF!</v>
      </c>
      <c r="BB66" s="428"/>
      <c r="BC66" s="428"/>
      <c r="BD66" s="428"/>
      <c r="BE66" s="428"/>
      <c r="BF66" s="428"/>
      <c r="BG66" s="428"/>
      <c r="BH66" s="428"/>
      <c r="BI66" s="427">
        <f>AS66+Mês01!BI66</f>
        <v>90</v>
      </c>
      <c r="BJ66" s="428"/>
      <c r="BK66" s="428"/>
      <c r="BL66" s="428"/>
      <c r="BM66" s="428"/>
      <c r="BN66" s="428"/>
      <c r="BO66" s="428"/>
      <c r="BP66" s="429"/>
    </row>
    <row r="67" spans="1:68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85"/>
      <c r="AD67" s="86"/>
      <c r="AE67" s="440" t="e">
        <f>'Cronograma Global'!#REF!</f>
        <v>#REF!</v>
      </c>
      <c r="AF67" s="440"/>
      <c r="AG67" s="440"/>
      <c r="AH67" s="440"/>
      <c r="AI67" s="440"/>
      <c r="AJ67" s="440"/>
      <c r="AK67" s="427" t="e">
        <f>'Cronograma Global'!#REF!</f>
        <v>#REF!</v>
      </c>
      <c r="AL67" s="427"/>
      <c r="AM67" s="427"/>
      <c r="AN67" s="427"/>
      <c r="AO67" s="427"/>
      <c r="AP67" s="427"/>
      <c r="AQ67" s="427"/>
      <c r="AR67" s="427"/>
      <c r="AS67" s="423">
        <v>90</v>
      </c>
      <c r="AT67" s="423"/>
      <c r="AU67" s="423"/>
      <c r="AV67" s="423"/>
      <c r="AW67" s="423"/>
      <c r="AX67" s="423"/>
      <c r="AY67" s="423"/>
      <c r="AZ67" s="423"/>
      <c r="BA67" s="427" t="e">
        <f>AK67+Mês01!BA67</f>
        <v>#REF!</v>
      </c>
      <c r="BB67" s="428"/>
      <c r="BC67" s="428"/>
      <c r="BD67" s="428"/>
      <c r="BE67" s="428"/>
      <c r="BF67" s="428"/>
      <c r="BG67" s="428"/>
      <c r="BH67" s="428"/>
      <c r="BI67" s="427">
        <f>AS67+Mês01!BI67</f>
        <v>90</v>
      </c>
      <c r="BJ67" s="428"/>
      <c r="BK67" s="428"/>
      <c r="BL67" s="428"/>
      <c r="BM67" s="428"/>
      <c r="BN67" s="428"/>
      <c r="BO67" s="428"/>
      <c r="BP67" s="429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58" t="s">
        <v>84</v>
      </c>
      <c r="D71" s="559"/>
      <c r="E71" s="559"/>
      <c r="F71" s="559"/>
      <c r="G71" s="559"/>
      <c r="H71" s="559"/>
      <c r="I71" s="559"/>
      <c r="J71" s="559"/>
      <c r="K71" s="559"/>
      <c r="L71" s="559"/>
      <c r="M71" s="559"/>
      <c r="N71" s="69"/>
      <c r="O71" s="1"/>
      <c r="P71" s="453" t="str">
        <f>Mês01!P71</f>
        <v>Maurílio T. N. Martins - CREA-MG 73.517/D</v>
      </c>
      <c r="Q71" s="453"/>
      <c r="R71" s="453"/>
      <c r="S71" s="453"/>
      <c r="T71" s="453"/>
      <c r="U71" s="453"/>
      <c r="V71" s="453"/>
      <c r="W71" s="453"/>
      <c r="X71" s="453"/>
      <c r="Y71" s="453"/>
      <c r="Z71" s="453"/>
      <c r="AA71" s="453"/>
      <c r="AB71" s="453"/>
      <c r="AC71" s="453"/>
      <c r="AD71" s="453"/>
      <c r="AE71" s="453"/>
      <c r="AF71" s="2"/>
      <c r="AG71" s="73"/>
      <c r="AH71" s="454">
        <f>Mês01!AH71</f>
        <v>0</v>
      </c>
      <c r="AI71" s="553"/>
      <c r="AJ71" s="553"/>
      <c r="AK71" s="553"/>
      <c r="AL71" s="553"/>
      <c r="AM71" s="553"/>
      <c r="AN71" s="553"/>
      <c r="AO71" s="553"/>
      <c r="AP71" s="553"/>
      <c r="AQ71" s="553"/>
      <c r="AR71" s="553"/>
      <c r="AS71" s="553"/>
      <c r="AT71" s="553"/>
      <c r="AU71" s="553"/>
      <c r="AV71" s="553"/>
      <c r="AW71" s="553"/>
      <c r="AX71" s="70"/>
      <c r="AY71" s="2"/>
      <c r="AZ71" s="453">
        <f>Mês01!AZ71</f>
        <v>0</v>
      </c>
      <c r="BA71" s="454"/>
      <c r="BB71" s="454"/>
      <c r="BC71" s="454"/>
      <c r="BD71" s="454"/>
      <c r="BE71" s="454"/>
      <c r="BF71" s="454"/>
      <c r="BG71" s="454"/>
      <c r="BH71" s="454"/>
      <c r="BI71" s="454"/>
      <c r="BJ71" s="454"/>
      <c r="BK71" s="454"/>
      <c r="BL71" s="454"/>
      <c r="BM71" s="454"/>
      <c r="BN71" s="454"/>
      <c r="BO71" s="454"/>
      <c r="BP71" s="16"/>
    </row>
    <row r="72" spans="1:68" s="11" customFormat="1" ht="12.95" customHeight="1" x14ac:dyDescent="0.2">
      <c r="B72" s="4"/>
      <c r="C72" s="560"/>
      <c r="D72" s="560"/>
      <c r="E72" s="560"/>
      <c r="F72" s="560"/>
      <c r="G72" s="560"/>
      <c r="H72" s="560"/>
      <c r="I72" s="560"/>
      <c r="J72" s="560"/>
      <c r="K72" s="560"/>
      <c r="L72" s="560"/>
      <c r="M72" s="560"/>
      <c r="N72" s="70"/>
      <c r="O72" s="1"/>
      <c r="P72" s="494"/>
      <c r="Q72" s="494"/>
      <c r="R72" s="494"/>
      <c r="S72" s="494"/>
      <c r="T72" s="494"/>
      <c r="U72" s="494"/>
      <c r="V72" s="494"/>
      <c r="W72" s="494"/>
      <c r="X72" s="494"/>
      <c r="Y72" s="494"/>
      <c r="Z72" s="494"/>
      <c r="AA72" s="494"/>
      <c r="AB72" s="494"/>
      <c r="AC72" s="494"/>
      <c r="AD72" s="494"/>
      <c r="AE72" s="494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386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0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62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0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8" x14ac:dyDescent="0.2">
      <c r="A79" s="11"/>
      <c r="B79" s="387" t="s">
        <v>0</v>
      </c>
      <c r="C79" s="326"/>
      <c r="D79" s="388"/>
      <c r="E79" s="388"/>
      <c r="F79" s="388"/>
      <c r="G79" s="388"/>
      <c r="H79" s="388"/>
      <c r="I79" s="388"/>
      <c r="J79" s="388"/>
      <c r="K79" s="388"/>
      <c r="L79" s="326" t="str">
        <f t="shared" si="0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6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88"/>
      <c r="E80" s="388"/>
      <c r="F80" s="388"/>
      <c r="G80" s="388"/>
      <c r="H80" s="388"/>
      <c r="I80" s="388"/>
      <c r="J80" s="388"/>
      <c r="K80" s="388"/>
      <c r="L80" s="326" t="str">
        <f t="shared" si="0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506"/>
      <c r="BC80" s="506"/>
      <c r="BD80" s="506"/>
      <c r="BE80" s="507" t="str">
        <f>BE7</f>
        <v>15-09-209</v>
      </c>
      <c r="BF80" s="508"/>
      <c r="BG80" s="508"/>
      <c r="BH80" s="508"/>
      <c r="BI80" s="508"/>
      <c r="BJ80" s="41" t="s">
        <v>31</v>
      </c>
      <c r="BK80" s="507" t="str">
        <f>BK7</f>
        <v>11-02-2010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88"/>
      <c r="E81" s="388"/>
      <c r="F81" s="388"/>
      <c r="G81" s="388"/>
      <c r="H81" s="388"/>
      <c r="I81" s="388"/>
      <c r="J81" s="388"/>
      <c r="K81" s="388"/>
      <c r="L81" s="326">
        <f t="shared" si="0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6"/>
      <c r="E82" s="476"/>
      <c r="F82" s="476"/>
      <c r="G82" s="476"/>
      <c r="H82" s="476"/>
      <c r="I82" s="476"/>
      <c r="J82" s="476"/>
      <c r="K82" s="476"/>
      <c r="L82" s="475" t="str">
        <f t="shared" si="0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 t="shared" ref="B86:B140" si="1">B13</f>
        <v>1.1</v>
      </c>
      <c r="C86" s="421"/>
      <c r="D86" s="422"/>
      <c r="E86" s="490">
        <f>AE13</f>
        <v>6086.1768000000002</v>
      </c>
      <c r="F86" s="491"/>
      <c r="G86" s="491"/>
      <c r="H86" s="491"/>
      <c r="I86" s="491"/>
      <c r="J86" s="492"/>
      <c r="K86" s="415">
        <f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K86+Mês01!AN86</f>
        <v>0</v>
      </c>
      <c r="AO86" s="416"/>
      <c r="AP86" s="416"/>
      <c r="AQ86" s="416"/>
      <c r="AR86" s="416"/>
      <c r="AS86" s="416"/>
      <c r="AT86" s="417"/>
      <c r="AU86" s="415">
        <f>R86+Mês01!AU86</f>
        <v>0</v>
      </c>
      <c r="AV86" s="416"/>
      <c r="AW86" s="416"/>
      <c r="AX86" s="416"/>
      <c r="AY86" s="416"/>
      <c r="AZ86" s="416"/>
      <c r="BA86" s="417"/>
      <c r="BB86" s="415">
        <f>Y86+Mês01!BB86</f>
        <v>0</v>
      </c>
      <c r="BC86" s="416"/>
      <c r="BD86" s="416"/>
      <c r="BE86" s="416"/>
      <c r="BF86" s="416"/>
      <c r="BG86" s="416"/>
      <c r="BH86" s="417"/>
      <c r="BI86" s="415">
        <f>AF86+Mês01!BI86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 t="shared" si="1"/>
        <v>1.2</v>
      </c>
      <c r="C87" s="421"/>
      <c r="D87" s="422"/>
      <c r="E87" s="424">
        <f>AE14</f>
        <v>5303.6238239999993</v>
      </c>
      <c r="F87" s="425"/>
      <c r="G87" s="425"/>
      <c r="H87" s="425"/>
      <c r="I87" s="425"/>
      <c r="J87" s="426"/>
      <c r="K87" s="415">
        <f>IF($AT$77=0,0,IF(AC14=0,AF87*AT$79/(AT$77-AT$82),0))</f>
        <v>0</v>
      </c>
      <c r="L87" s="416"/>
      <c r="M87" s="416"/>
      <c r="N87" s="416"/>
      <c r="O87" s="416"/>
      <c r="P87" s="416"/>
      <c r="Q87" s="417"/>
      <c r="R87" s="415">
        <f>IF($AT$77=0,0,IF(AC14=0,AF87*AT$81/(AT$77-AT$82),0))</f>
        <v>0</v>
      </c>
      <c r="S87" s="416"/>
      <c r="T87" s="416"/>
      <c r="U87" s="416"/>
      <c r="V87" s="416"/>
      <c r="W87" s="416"/>
      <c r="X87" s="417"/>
      <c r="Y87" s="415">
        <f>IF(AC14=1,AF87,0)</f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K87+Mês01!AN87</f>
        <v>0</v>
      </c>
      <c r="AO87" s="416"/>
      <c r="AP87" s="416"/>
      <c r="AQ87" s="416"/>
      <c r="AR87" s="416"/>
      <c r="AS87" s="416"/>
      <c r="AT87" s="417"/>
      <c r="AU87" s="415">
        <f>R87+Mês01!AU87</f>
        <v>0</v>
      </c>
      <c r="AV87" s="416"/>
      <c r="AW87" s="416"/>
      <c r="AX87" s="416"/>
      <c r="AY87" s="416"/>
      <c r="AZ87" s="416"/>
      <c r="BA87" s="417"/>
      <c r="BB87" s="415">
        <f>Y87+Mês01!BB87</f>
        <v>0</v>
      </c>
      <c r="BC87" s="416"/>
      <c r="BD87" s="416"/>
      <c r="BE87" s="416"/>
      <c r="BF87" s="416"/>
      <c r="BG87" s="416"/>
      <c r="BH87" s="417"/>
      <c r="BI87" s="415">
        <f>AF87+Mês01!BI87</f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si="1"/>
        <v>1.3</v>
      </c>
      <c r="C88" s="421"/>
      <c r="D88" s="422"/>
      <c r="E88" s="424">
        <f>AE15</f>
        <v>947.29276800000014</v>
      </c>
      <c r="F88" s="425"/>
      <c r="G88" s="425"/>
      <c r="H88" s="425"/>
      <c r="I88" s="425"/>
      <c r="J88" s="426"/>
      <c r="K88" s="415">
        <f>IF($AT$77=0,0,IF(AC15=0,AF88*AT$79/(AT$77-AT$82),0))</f>
        <v>0</v>
      </c>
      <c r="L88" s="416"/>
      <c r="M88" s="416"/>
      <c r="N88" s="416"/>
      <c r="O88" s="416"/>
      <c r="P88" s="416"/>
      <c r="Q88" s="417"/>
      <c r="R88" s="415">
        <f>IF($AT$77=0,0,IF(AC15=0,AF88*AT$81/(AT$77-AT$82),0))</f>
        <v>0</v>
      </c>
      <c r="S88" s="416"/>
      <c r="T88" s="416"/>
      <c r="U88" s="416"/>
      <c r="V88" s="416"/>
      <c r="W88" s="416"/>
      <c r="X88" s="417"/>
      <c r="Y88" s="415">
        <f t="shared" ref="Y88:Y98" si="2">IF(AC15=1,AF88,0)</f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K88+Mês01!AN88</f>
        <v>0</v>
      </c>
      <c r="AO88" s="416"/>
      <c r="AP88" s="416"/>
      <c r="AQ88" s="416"/>
      <c r="AR88" s="416"/>
      <c r="AS88" s="416"/>
      <c r="AT88" s="417"/>
      <c r="AU88" s="415">
        <f>R88+Mês01!AU88</f>
        <v>947.29276800000002</v>
      </c>
      <c r="AV88" s="416"/>
      <c r="AW88" s="416"/>
      <c r="AX88" s="416"/>
      <c r="AY88" s="416"/>
      <c r="AZ88" s="416"/>
      <c r="BA88" s="417"/>
      <c r="BB88" s="415">
        <f>Y88+Mês01!BB88</f>
        <v>0</v>
      </c>
      <c r="BC88" s="416"/>
      <c r="BD88" s="416"/>
      <c r="BE88" s="416"/>
      <c r="BF88" s="416"/>
      <c r="BG88" s="416"/>
      <c r="BH88" s="417"/>
      <c r="BI88" s="415">
        <f>AF88+Mês01!BI88</f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1"/>
        <v>02</v>
      </c>
      <c r="C89" s="421"/>
      <c r="D89" s="422"/>
      <c r="E89" s="424">
        <f t="shared" ref="E89:E102" si="3">AE16</f>
        <v>0</v>
      </c>
      <c r="F89" s="425"/>
      <c r="G89" s="425"/>
      <c r="H89" s="425"/>
      <c r="I89" s="425"/>
      <c r="J89" s="426"/>
      <c r="K89" s="415">
        <f t="shared" ref="K89:K140" si="4">IF($AT$77=0,0,IF(AC16=0,AF89*AT$79/(AT$77-AT$82),0))</f>
        <v>0</v>
      </c>
      <c r="L89" s="416"/>
      <c r="M89" s="416"/>
      <c r="N89" s="416"/>
      <c r="O89" s="416"/>
      <c r="P89" s="416"/>
      <c r="Q89" s="417"/>
      <c r="R89" s="415">
        <f t="shared" ref="R89:R140" si="5">IF($AT$77=0,0,IF(AC16=0,AF89*AT$81/(AT$77-AT$82),0))</f>
        <v>0</v>
      </c>
      <c r="S89" s="416"/>
      <c r="T89" s="416"/>
      <c r="U89" s="416"/>
      <c r="V89" s="416"/>
      <c r="W89" s="416"/>
      <c r="X89" s="417"/>
      <c r="Y89" s="415">
        <f t="shared" si="2"/>
        <v>0</v>
      </c>
      <c r="Z89" s="416"/>
      <c r="AA89" s="416"/>
      <c r="AB89" s="416"/>
      <c r="AC89" s="416"/>
      <c r="AD89" s="416"/>
      <c r="AE89" s="417"/>
      <c r="AF89" s="415">
        <f t="shared" ref="AF89:AF140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K89+Mês01!AN89</f>
        <v>0</v>
      </c>
      <c r="AO89" s="416"/>
      <c r="AP89" s="416"/>
      <c r="AQ89" s="416"/>
      <c r="AR89" s="416"/>
      <c r="AS89" s="416"/>
      <c r="AT89" s="417"/>
      <c r="AU89" s="415">
        <f>R89+Mês01!AU89</f>
        <v>0</v>
      </c>
      <c r="AV89" s="416"/>
      <c r="AW89" s="416"/>
      <c r="AX89" s="416"/>
      <c r="AY89" s="416"/>
      <c r="AZ89" s="416"/>
      <c r="BA89" s="417"/>
      <c r="BB89" s="415">
        <f>Y89+Mês01!BB89</f>
        <v>0</v>
      </c>
      <c r="BC89" s="416"/>
      <c r="BD89" s="416"/>
      <c r="BE89" s="416"/>
      <c r="BF89" s="416"/>
      <c r="BG89" s="416"/>
      <c r="BH89" s="417"/>
      <c r="BI89" s="415">
        <f>AF89+Mês01!BI89</f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1"/>
        <v>2.1</v>
      </c>
      <c r="C90" s="421"/>
      <c r="D90" s="422"/>
      <c r="E90" s="424">
        <f t="shared" si="3"/>
        <v>519.93561599999987</v>
      </c>
      <c r="F90" s="425"/>
      <c r="G90" s="425"/>
      <c r="H90" s="425"/>
      <c r="I90" s="425"/>
      <c r="J90" s="426"/>
      <c r="K90" s="415">
        <f t="shared" si="4"/>
        <v>0</v>
      </c>
      <c r="L90" s="416"/>
      <c r="M90" s="416"/>
      <c r="N90" s="416"/>
      <c r="O90" s="416"/>
      <c r="P90" s="416"/>
      <c r="Q90" s="417"/>
      <c r="R90" s="415">
        <f t="shared" si="5"/>
        <v>0</v>
      </c>
      <c r="S90" s="416"/>
      <c r="T90" s="416"/>
      <c r="U90" s="416"/>
      <c r="V90" s="416"/>
      <c r="W90" s="416"/>
      <c r="X90" s="417"/>
      <c r="Y90" s="415">
        <f t="shared" si="2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K90+Mês01!AN90</f>
        <v>0</v>
      </c>
      <c r="AO90" s="416"/>
      <c r="AP90" s="416"/>
      <c r="AQ90" s="416"/>
      <c r="AR90" s="416"/>
      <c r="AS90" s="416"/>
      <c r="AT90" s="417"/>
      <c r="AU90" s="415">
        <f>R90+Mês01!AU90</f>
        <v>519.93561599999987</v>
      </c>
      <c r="AV90" s="416"/>
      <c r="AW90" s="416"/>
      <c r="AX90" s="416"/>
      <c r="AY90" s="416"/>
      <c r="AZ90" s="416"/>
      <c r="BA90" s="417"/>
      <c r="BB90" s="415">
        <f>Y90+Mês01!BB90</f>
        <v>0</v>
      </c>
      <c r="BC90" s="416"/>
      <c r="BD90" s="416"/>
      <c r="BE90" s="416"/>
      <c r="BF90" s="416"/>
      <c r="BG90" s="416"/>
      <c r="BH90" s="417"/>
      <c r="BI90" s="415">
        <f>AF90+Mês01!BI90</f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1"/>
        <v>2.2</v>
      </c>
      <c r="C91" s="421"/>
      <c r="D91" s="422"/>
      <c r="E91" s="424">
        <f t="shared" si="3"/>
        <v>3149.382192</v>
      </c>
      <c r="F91" s="425"/>
      <c r="G91" s="425"/>
      <c r="H91" s="425"/>
      <c r="I91" s="425"/>
      <c r="J91" s="426"/>
      <c r="K91" s="415">
        <f t="shared" si="4"/>
        <v>0</v>
      </c>
      <c r="L91" s="416"/>
      <c r="M91" s="416"/>
      <c r="N91" s="416"/>
      <c r="O91" s="416"/>
      <c r="P91" s="416"/>
      <c r="Q91" s="417"/>
      <c r="R91" s="415">
        <f t="shared" si="5"/>
        <v>0</v>
      </c>
      <c r="S91" s="416"/>
      <c r="T91" s="416"/>
      <c r="U91" s="416"/>
      <c r="V91" s="416"/>
      <c r="W91" s="416"/>
      <c r="X91" s="417"/>
      <c r="Y91" s="415">
        <f t="shared" si="2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K91+Mês01!AN91</f>
        <v>0</v>
      </c>
      <c r="AO91" s="416"/>
      <c r="AP91" s="416"/>
      <c r="AQ91" s="416"/>
      <c r="AR91" s="416"/>
      <c r="AS91" s="416"/>
      <c r="AT91" s="417"/>
      <c r="AU91" s="415">
        <f>R91+Mês01!AU91</f>
        <v>3149.382192</v>
      </c>
      <c r="AV91" s="416"/>
      <c r="AW91" s="416"/>
      <c r="AX91" s="416"/>
      <c r="AY91" s="416"/>
      <c r="AZ91" s="416"/>
      <c r="BA91" s="417"/>
      <c r="BB91" s="415">
        <f>Y91+Mês01!BB91</f>
        <v>0</v>
      </c>
      <c r="BC91" s="416"/>
      <c r="BD91" s="416"/>
      <c r="BE91" s="416"/>
      <c r="BF91" s="416"/>
      <c r="BG91" s="416"/>
      <c r="BH91" s="417"/>
      <c r="BI91" s="415">
        <f>AF91+Mês01!BI91</f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1"/>
        <v>2.3</v>
      </c>
      <c r="C92" s="421"/>
      <c r="D92" s="422"/>
      <c r="E92" s="424">
        <f t="shared" si="3"/>
        <v>740.27054200000009</v>
      </c>
      <c r="F92" s="425"/>
      <c r="G92" s="425"/>
      <c r="H92" s="425"/>
      <c r="I92" s="425"/>
      <c r="J92" s="426"/>
      <c r="K92" s="415">
        <f t="shared" si="4"/>
        <v>0</v>
      </c>
      <c r="L92" s="416"/>
      <c r="M92" s="416"/>
      <c r="N92" s="416"/>
      <c r="O92" s="416"/>
      <c r="P92" s="416"/>
      <c r="Q92" s="417"/>
      <c r="R92" s="415">
        <f t="shared" si="5"/>
        <v>0</v>
      </c>
      <c r="S92" s="416"/>
      <c r="T92" s="416"/>
      <c r="U92" s="416"/>
      <c r="V92" s="416"/>
      <c r="W92" s="416"/>
      <c r="X92" s="417"/>
      <c r="Y92" s="415">
        <f t="shared" si="2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K92+Mês01!AN92</f>
        <v>0</v>
      </c>
      <c r="AO92" s="416"/>
      <c r="AP92" s="416"/>
      <c r="AQ92" s="416"/>
      <c r="AR92" s="416"/>
      <c r="AS92" s="416"/>
      <c r="AT92" s="417"/>
      <c r="AU92" s="415">
        <f>R92+Mês01!AU92</f>
        <v>0</v>
      </c>
      <c r="AV92" s="416"/>
      <c r="AW92" s="416"/>
      <c r="AX92" s="416"/>
      <c r="AY92" s="416"/>
      <c r="AZ92" s="416"/>
      <c r="BA92" s="417"/>
      <c r="BB92" s="415">
        <f>Y92+Mês01!BB92</f>
        <v>0</v>
      </c>
      <c r="BC92" s="416"/>
      <c r="BD92" s="416"/>
      <c r="BE92" s="416"/>
      <c r="BF92" s="416"/>
      <c r="BG92" s="416"/>
      <c r="BH92" s="417"/>
      <c r="BI92" s="415">
        <f>AF92+Mês01!BI92</f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1"/>
        <v>03</v>
      </c>
      <c r="C93" s="421"/>
      <c r="D93" s="422"/>
      <c r="E93" s="424">
        <f t="shared" si="3"/>
        <v>0</v>
      </c>
      <c r="F93" s="425"/>
      <c r="G93" s="425"/>
      <c r="H93" s="425"/>
      <c r="I93" s="425"/>
      <c r="J93" s="426"/>
      <c r="K93" s="415">
        <f t="shared" si="4"/>
        <v>0</v>
      </c>
      <c r="L93" s="416"/>
      <c r="M93" s="416"/>
      <c r="N93" s="416"/>
      <c r="O93" s="416"/>
      <c r="P93" s="416"/>
      <c r="Q93" s="417"/>
      <c r="R93" s="415">
        <f t="shared" si="5"/>
        <v>0</v>
      </c>
      <c r="S93" s="416"/>
      <c r="T93" s="416"/>
      <c r="U93" s="416"/>
      <c r="V93" s="416"/>
      <c r="W93" s="416"/>
      <c r="X93" s="417"/>
      <c r="Y93" s="415">
        <f t="shared" si="2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K93+Mês01!AN93</f>
        <v>0</v>
      </c>
      <c r="AO93" s="416"/>
      <c r="AP93" s="416"/>
      <c r="AQ93" s="416"/>
      <c r="AR93" s="416"/>
      <c r="AS93" s="416"/>
      <c r="AT93" s="417"/>
      <c r="AU93" s="415">
        <f>R93+Mês01!AU93</f>
        <v>0</v>
      </c>
      <c r="AV93" s="416"/>
      <c r="AW93" s="416"/>
      <c r="AX93" s="416"/>
      <c r="AY93" s="416"/>
      <c r="AZ93" s="416"/>
      <c r="BA93" s="417"/>
      <c r="BB93" s="415">
        <f>Y93+Mês01!BB93</f>
        <v>0</v>
      </c>
      <c r="BC93" s="416"/>
      <c r="BD93" s="416"/>
      <c r="BE93" s="416"/>
      <c r="BF93" s="416"/>
      <c r="BG93" s="416"/>
      <c r="BH93" s="417"/>
      <c r="BI93" s="415">
        <f>AF93+Mês01!BI93</f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1"/>
        <v>3.1</v>
      </c>
      <c r="C94" s="421"/>
      <c r="D94" s="422"/>
      <c r="E94" s="424">
        <f t="shared" si="3"/>
        <v>4208.430206</v>
      </c>
      <c r="F94" s="425"/>
      <c r="G94" s="425"/>
      <c r="H94" s="425"/>
      <c r="I94" s="425"/>
      <c r="J94" s="426"/>
      <c r="K94" s="415">
        <f t="shared" si="4"/>
        <v>0</v>
      </c>
      <c r="L94" s="416"/>
      <c r="M94" s="416"/>
      <c r="N94" s="416"/>
      <c r="O94" s="416"/>
      <c r="P94" s="416"/>
      <c r="Q94" s="417"/>
      <c r="R94" s="415">
        <f t="shared" si="5"/>
        <v>0</v>
      </c>
      <c r="S94" s="416"/>
      <c r="T94" s="416"/>
      <c r="U94" s="416"/>
      <c r="V94" s="416"/>
      <c r="W94" s="416"/>
      <c r="X94" s="417"/>
      <c r="Y94" s="415">
        <f t="shared" si="2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K94+Mês01!AN94</f>
        <v>0</v>
      </c>
      <c r="AO94" s="416"/>
      <c r="AP94" s="416"/>
      <c r="AQ94" s="416"/>
      <c r="AR94" s="416"/>
      <c r="AS94" s="416"/>
      <c r="AT94" s="417"/>
      <c r="AU94" s="415">
        <f>R94+Mês01!AU94</f>
        <v>4208.430206</v>
      </c>
      <c r="AV94" s="416"/>
      <c r="AW94" s="416"/>
      <c r="AX94" s="416"/>
      <c r="AY94" s="416"/>
      <c r="AZ94" s="416"/>
      <c r="BA94" s="417"/>
      <c r="BB94" s="415">
        <f>Y94+Mês01!BB94</f>
        <v>0</v>
      </c>
      <c r="BC94" s="416"/>
      <c r="BD94" s="416"/>
      <c r="BE94" s="416"/>
      <c r="BF94" s="416"/>
      <c r="BG94" s="416"/>
      <c r="BH94" s="417"/>
      <c r="BI94" s="415">
        <f>AF94+Mês01!BI94</f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1"/>
        <v>4.1</v>
      </c>
      <c r="C95" s="421"/>
      <c r="D95" s="422"/>
      <c r="E95" s="424">
        <f t="shared" si="3"/>
        <v>1114.7171795999998</v>
      </c>
      <c r="F95" s="425"/>
      <c r="G95" s="425"/>
      <c r="H95" s="425"/>
      <c r="I95" s="425"/>
      <c r="J95" s="426"/>
      <c r="K95" s="415">
        <f t="shared" si="4"/>
        <v>0</v>
      </c>
      <c r="L95" s="416"/>
      <c r="M95" s="416"/>
      <c r="N95" s="416"/>
      <c r="O95" s="416"/>
      <c r="P95" s="416"/>
      <c r="Q95" s="417"/>
      <c r="R95" s="415">
        <f t="shared" si="5"/>
        <v>0</v>
      </c>
      <c r="S95" s="416"/>
      <c r="T95" s="416"/>
      <c r="U95" s="416"/>
      <c r="V95" s="416"/>
      <c r="W95" s="416"/>
      <c r="X95" s="417"/>
      <c r="Y95" s="415">
        <f t="shared" si="2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K95+Mês01!AN95</f>
        <v>0</v>
      </c>
      <c r="AO95" s="416"/>
      <c r="AP95" s="416"/>
      <c r="AQ95" s="416"/>
      <c r="AR95" s="416"/>
      <c r="AS95" s="416"/>
      <c r="AT95" s="417"/>
      <c r="AU95" s="415">
        <f>R95+Mês01!AU95</f>
        <v>1114.7171795999998</v>
      </c>
      <c r="AV95" s="416"/>
      <c r="AW95" s="416"/>
      <c r="AX95" s="416"/>
      <c r="AY95" s="416"/>
      <c r="AZ95" s="416"/>
      <c r="BA95" s="417"/>
      <c r="BB95" s="415">
        <f>Y95+Mês01!BB95</f>
        <v>0</v>
      </c>
      <c r="BC95" s="416"/>
      <c r="BD95" s="416"/>
      <c r="BE95" s="416"/>
      <c r="BF95" s="416"/>
      <c r="BG95" s="416"/>
      <c r="BH95" s="417"/>
      <c r="BI95" s="415">
        <f>AF95+Mês01!BI95</f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 t="shared" si="1"/>
        <v>4.3</v>
      </c>
      <c r="C96" s="421"/>
      <c r="D96" s="422"/>
      <c r="E96" s="424">
        <f t="shared" si="3"/>
        <v>15918.946760999999</v>
      </c>
      <c r="F96" s="425"/>
      <c r="G96" s="425"/>
      <c r="H96" s="425"/>
      <c r="I96" s="425"/>
      <c r="J96" s="426"/>
      <c r="K96" s="415">
        <f t="shared" si="4"/>
        <v>0</v>
      </c>
      <c r="L96" s="416"/>
      <c r="M96" s="416"/>
      <c r="N96" s="416"/>
      <c r="O96" s="416"/>
      <c r="P96" s="416"/>
      <c r="Q96" s="417"/>
      <c r="R96" s="415">
        <f t="shared" si="5"/>
        <v>0</v>
      </c>
      <c r="S96" s="416"/>
      <c r="T96" s="416"/>
      <c r="U96" s="416"/>
      <c r="V96" s="416"/>
      <c r="W96" s="416"/>
      <c r="X96" s="417"/>
      <c r="Y96" s="415">
        <f t="shared" si="2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K96+Mês01!AN96</f>
        <v>0</v>
      </c>
      <c r="AO96" s="416"/>
      <c r="AP96" s="416"/>
      <c r="AQ96" s="416"/>
      <c r="AR96" s="416"/>
      <c r="AS96" s="416"/>
      <c r="AT96" s="417"/>
      <c r="AU96" s="415">
        <f>R96+Mês01!AU96</f>
        <v>0</v>
      </c>
      <c r="AV96" s="416"/>
      <c r="AW96" s="416"/>
      <c r="AX96" s="416"/>
      <c r="AY96" s="416"/>
      <c r="AZ96" s="416"/>
      <c r="BA96" s="417"/>
      <c r="BB96" s="415">
        <f>Y96+Mês01!BB96</f>
        <v>0</v>
      </c>
      <c r="BC96" s="416"/>
      <c r="BD96" s="416"/>
      <c r="BE96" s="416"/>
      <c r="BF96" s="416"/>
      <c r="BG96" s="416"/>
      <c r="BH96" s="417"/>
      <c r="BI96" s="415">
        <f>AF96+Mês01!BI96</f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 t="shared" si="1"/>
        <v>05</v>
      </c>
      <c r="C97" s="421"/>
      <c r="D97" s="422"/>
      <c r="E97" s="424">
        <f t="shared" si="3"/>
        <v>0</v>
      </c>
      <c r="F97" s="425"/>
      <c r="G97" s="425"/>
      <c r="H97" s="425"/>
      <c r="I97" s="425"/>
      <c r="J97" s="426"/>
      <c r="K97" s="415">
        <f t="shared" si="4"/>
        <v>0</v>
      </c>
      <c r="L97" s="416"/>
      <c r="M97" s="416"/>
      <c r="N97" s="416"/>
      <c r="O97" s="416"/>
      <c r="P97" s="416"/>
      <c r="Q97" s="417"/>
      <c r="R97" s="415">
        <f t="shared" si="5"/>
        <v>0</v>
      </c>
      <c r="S97" s="416"/>
      <c r="T97" s="416"/>
      <c r="U97" s="416"/>
      <c r="V97" s="416"/>
      <c r="W97" s="416"/>
      <c r="X97" s="417"/>
      <c r="Y97" s="415">
        <f t="shared" si="2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K97+Mês01!AN97</f>
        <v>0</v>
      </c>
      <c r="AO97" s="416"/>
      <c r="AP97" s="416"/>
      <c r="AQ97" s="416"/>
      <c r="AR97" s="416"/>
      <c r="AS97" s="416"/>
      <c r="AT97" s="417"/>
      <c r="AU97" s="415">
        <f>R97+Mês01!AU97</f>
        <v>0</v>
      </c>
      <c r="AV97" s="416"/>
      <c r="AW97" s="416"/>
      <c r="AX97" s="416"/>
      <c r="AY97" s="416"/>
      <c r="AZ97" s="416"/>
      <c r="BA97" s="417"/>
      <c r="BB97" s="415">
        <f>Y97+Mês01!BB97</f>
        <v>0</v>
      </c>
      <c r="BC97" s="416"/>
      <c r="BD97" s="416"/>
      <c r="BE97" s="416"/>
      <c r="BF97" s="416"/>
      <c r="BG97" s="416"/>
      <c r="BH97" s="417"/>
      <c r="BI97" s="415">
        <f>AF97+Mês01!BI97</f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si="1"/>
        <v>5.1</v>
      </c>
      <c r="C98" s="421"/>
      <c r="D98" s="422"/>
      <c r="E98" s="424">
        <f t="shared" si="3"/>
        <v>7662.1926719999992</v>
      </c>
      <c r="F98" s="425"/>
      <c r="G98" s="425"/>
      <c r="H98" s="425"/>
      <c r="I98" s="425"/>
      <c r="J98" s="426"/>
      <c r="K98" s="415">
        <f t="shared" si="4"/>
        <v>0</v>
      </c>
      <c r="L98" s="416"/>
      <c r="M98" s="416"/>
      <c r="N98" s="416"/>
      <c r="O98" s="416"/>
      <c r="P98" s="416"/>
      <c r="Q98" s="417"/>
      <c r="R98" s="415">
        <f t="shared" si="5"/>
        <v>0</v>
      </c>
      <c r="S98" s="416"/>
      <c r="T98" s="416"/>
      <c r="U98" s="416"/>
      <c r="V98" s="416"/>
      <c r="W98" s="416"/>
      <c r="X98" s="417"/>
      <c r="Y98" s="415">
        <f t="shared" si="2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K98+Mês01!AN98</f>
        <v>0</v>
      </c>
      <c r="AO98" s="416"/>
      <c r="AP98" s="416"/>
      <c r="AQ98" s="416"/>
      <c r="AR98" s="416"/>
      <c r="AS98" s="416"/>
      <c r="AT98" s="417"/>
      <c r="AU98" s="415">
        <f>R98+Mês01!AU98</f>
        <v>6438.8469899884794</v>
      </c>
      <c r="AV98" s="416"/>
      <c r="AW98" s="416"/>
      <c r="AX98" s="416"/>
      <c r="AY98" s="416"/>
      <c r="AZ98" s="416"/>
      <c r="BA98" s="417"/>
      <c r="BB98" s="415">
        <f>Y98+Mês01!BB98</f>
        <v>0</v>
      </c>
      <c r="BC98" s="416"/>
      <c r="BD98" s="416"/>
      <c r="BE98" s="416"/>
      <c r="BF98" s="416"/>
      <c r="BG98" s="416"/>
      <c r="BH98" s="417"/>
      <c r="BI98" s="415">
        <f>AF98+Mês01!BI98</f>
        <v>6438.8469899884794</v>
      </c>
      <c r="BJ98" s="416"/>
      <c r="BK98" s="416"/>
      <c r="BL98" s="416"/>
      <c r="BM98" s="416"/>
      <c r="BN98" s="416"/>
      <c r="BO98" s="416"/>
      <c r="BP98" s="460"/>
    </row>
    <row r="99" spans="1:68" ht="14.25" x14ac:dyDescent="0.2">
      <c r="A99" s="11"/>
      <c r="B99" s="420" t="str">
        <f t="shared" si="1"/>
        <v>06</v>
      </c>
      <c r="C99" s="421"/>
      <c r="D99" s="422"/>
      <c r="E99" s="424">
        <f t="shared" si="3"/>
        <v>0</v>
      </c>
      <c r="F99" s="425"/>
      <c r="G99" s="425"/>
      <c r="H99" s="425"/>
      <c r="I99" s="425"/>
      <c r="J99" s="426"/>
      <c r="K99" s="415">
        <f t="shared" si="4"/>
        <v>0</v>
      </c>
      <c r="L99" s="416"/>
      <c r="M99" s="416"/>
      <c r="N99" s="416"/>
      <c r="O99" s="416"/>
      <c r="P99" s="416"/>
      <c r="Q99" s="417"/>
      <c r="R99" s="415">
        <f t="shared" si="5"/>
        <v>0</v>
      </c>
      <c r="S99" s="416"/>
      <c r="T99" s="416"/>
      <c r="U99" s="416"/>
      <c r="V99" s="416"/>
      <c r="W99" s="416"/>
      <c r="X99" s="417"/>
      <c r="Y99" s="415">
        <f t="shared" ref="Y99:Y109" si="7">IF(AC26=1,AF99,0)</f>
        <v>0</v>
      </c>
      <c r="Z99" s="416"/>
      <c r="AA99" s="416"/>
      <c r="AB99" s="416"/>
      <c r="AC99" s="416"/>
      <c r="AD99" s="416"/>
      <c r="AE99" s="417"/>
      <c r="AF99" s="415">
        <f t="shared" si="6"/>
        <v>0</v>
      </c>
      <c r="AG99" s="416"/>
      <c r="AH99" s="416"/>
      <c r="AI99" s="416"/>
      <c r="AJ99" s="416"/>
      <c r="AK99" s="416"/>
      <c r="AL99" s="416"/>
      <c r="AM99" s="417"/>
      <c r="AN99" s="415">
        <f>K99+Mês01!AN99</f>
        <v>0</v>
      </c>
      <c r="AO99" s="416"/>
      <c r="AP99" s="416"/>
      <c r="AQ99" s="416"/>
      <c r="AR99" s="416"/>
      <c r="AS99" s="416"/>
      <c r="AT99" s="417"/>
      <c r="AU99" s="415">
        <f>R99+Mês01!AU99</f>
        <v>0</v>
      </c>
      <c r="AV99" s="416"/>
      <c r="AW99" s="416"/>
      <c r="AX99" s="416"/>
      <c r="AY99" s="416"/>
      <c r="AZ99" s="416"/>
      <c r="BA99" s="417"/>
      <c r="BB99" s="415">
        <f>Y99+Mês01!BB99</f>
        <v>0</v>
      </c>
      <c r="BC99" s="416"/>
      <c r="BD99" s="416"/>
      <c r="BE99" s="416"/>
      <c r="BF99" s="416"/>
      <c r="BG99" s="416"/>
      <c r="BH99" s="417"/>
      <c r="BI99" s="415">
        <f>AF99+Mês01!BI99</f>
        <v>0</v>
      </c>
      <c r="BJ99" s="416"/>
      <c r="BK99" s="416"/>
      <c r="BL99" s="416"/>
      <c r="BM99" s="416"/>
      <c r="BN99" s="416"/>
      <c r="BO99" s="416"/>
      <c r="BP99" s="460"/>
    </row>
    <row r="100" spans="1:68" ht="14.25" x14ac:dyDescent="0.2">
      <c r="A100" s="11"/>
      <c r="B100" s="420" t="str">
        <f t="shared" si="1"/>
        <v>6.1</v>
      </c>
      <c r="C100" s="421"/>
      <c r="D100" s="422"/>
      <c r="E100" s="424">
        <f t="shared" si="3"/>
        <v>10909.44424956</v>
      </c>
      <c r="F100" s="425"/>
      <c r="G100" s="425"/>
      <c r="H100" s="425"/>
      <c r="I100" s="425"/>
      <c r="J100" s="426"/>
      <c r="K100" s="415">
        <f t="shared" si="4"/>
        <v>0</v>
      </c>
      <c r="L100" s="416"/>
      <c r="M100" s="416"/>
      <c r="N100" s="416"/>
      <c r="O100" s="416"/>
      <c r="P100" s="416"/>
      <c r="Q100" s="417"/>
      <c r="R100" s="415">
        <f t="shared" si="5"/>
        <v>0</v>
      </c>
      <c r="S100" s="416"/>
      <c r="T100" s="416"/>
      <c r="U100" s="416"/>
      <c r="V100" s="416"/>
      <c r="W100" s="416"/>
      <c r="X100" s="417"/>
      <c r="Y100" s="415">
        <f t="shared" si="7"/>
        <v>0</v>
      </c>
      <c r="Z100" s="416"/>
      <c r="AA100" s="416"/>
      <c r="AB100" s="416"/>
      <c r="AC100" s="416"/>
      <c r="AD100" s="416"/>
      <c r="AE100" s="417"/>
      <c r="AF100" s="415">
        <f t="shared" si="6"/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K100+Mês01!AN100</f>
        <v>0</v>
      </c>
      <c r="AO100" s="416"/>
      <c r="AP100" s="416"/>
      <c r="AQ100" s="416"/>
      <c r="AR100" s="416"/>
      <c r="AS100" s="416"/>
      <c r="AT100" s="417"/>
      <c r="AU100" s="415">
        <f>R100+Mês01!AU100</f>
        <v>0</v>
      </c>
      <c r="AV100" s="416"/>
      <c r="AW100" s="416"/>
      <c r="AX100" s="416"/>
      <c r="AY100" s="416"/>
      <c r="AZ100" s="416"/>
      <c r="BA100" s="417"/>
      <c r="BB100" s="415">
        <f>Y100+Mês01!BB100</f>
        <v>0</v>
      </c>
      <c r="BC100" s="416"/>
      <c r="BD100" s="416"/>
      <c r="BE100" s="416"/>
      <c r="BF100" s="416"/>
      <c r="BG100" s="416"/>
      <c r="BH100" s="417"/>
      <c r="BI100" s="415">
        <f>AF100+Mês01!BI100</f>
        <v>0</v>
      </c>
      <c r="BJ100" s="416"/>
      <c r="BK100" s="416"/>
      <c r="BL100" s="416"/>
      <c r="BM100" s="416"/>
      <c r="BN100" s="416"/>
      <c r="BO100" s="416"/>
      <c r="BP100" s="460"/>
    </row>
    <row r="101" spans="1:68" ht="14.25" x14ac:dyDescent="0.2">
      <c r="A101" s="11"/>
      <c r="B101" s="420" t="str">
        <f t="shared" si="1"/>
        <v>6.2</v>
      </c>
      <c r="C101" s="421"/>
      <c r="D101" s="422"/>
      <c r="E101" s="424">
        <f t="shared" si="3"/>
        <v>41262.434407999994</v>
      </c>
      <c r="F101" s="425"/>
      <c r="G101" s="425"/>
      <c r="H101" s="425"/>
      <c r="I101" s="425"/>
      <c r="J101" s="426"/>
      <c r="K101" s="415">
        <f t="shared" si="4"/>
        <v>0</v>
      </c>
      <c r="L101" s="416"/>
      <c r="M101" s="416"/>
      <c r="N101" s="416"/>
      <c r="O101" s="416"/>
      <c r="P101" s="416"/>
      <c r="Q101" s="417"/>
      <c r="R101" s="415">
        <f t="shared" si="5"/>
        <v>0</v>
      </c>
      <c r="S101" s="416"/>
      <c r="T101" s="416"/>
      <c r="U101" s="416"/>
      <c r="V101" s="416"/>
      <c r="W101" s="416"/>
      <c r="X101" s="417"/>
      <c r="Y101" s="415">
        <f t="shared" si="7"/>
        <v>0</v>
      </c>
      <c r="Z101" s="416"/>
      <c r="AA101" s="416"/>
      <c r="AB101" s="416"/>
      <c r="AC101" s="416"/>
      <c r="AD101" s="416"/>
      <c r="AE101" s="417"/>
      <c r="AF101" s="415">
        <f t="shared" si="6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K101+Mês01!AN101</f>
        <v>0</v>
      </c>
      <c r="AO101" s="416"/>
      <c r="AP101" s="416"/>
      <c r="AQ101" s="416"/>
      <c r="AR101" s="416"/>
      <c r="AS101" s="416"/>
      <c r="AT101" s="417"/>
      <c r="AU101" s="415">
        <f>R101+Mês01!AU101</f>
        <v>0</v>
      </c>
      <c r="AV101" s="416"/>
      <c r="AW101" s="416"/>
      <c r="AX101" s="416"/>
      <c r="AY101" s="416"/>
      <c r="AZ101" s="416"/>
      <c r="BA101" s="417"/>
      <c r="BB101" s="415">
        <f>Y101+Mês01!BB101</f>
        <v>0</v>
      </c>
      <c r="BC101" s="416"/>
      <c r="BD101" s="416"/>
      <c r="BE101" s="416"/>
      <c r="BF101" s="416"/>
      <c r="BG101" s="416"/>
      <c r="BH101" s="417"/>
      <c r="BI101" s="415">
        <f>AF101+Mês01!BI101</f>
        <v>0</v>
      </c>
      <c r="BJ101" s="416"/>
      <c r="BK101" s="416"/>
      <c r="BL101" s="416"/>
      <c r="BM101" s="416"/>
      <c r="BN101" s="416"/>
      <c r="BO101" s="416"/>
      <c r="BP101" s="460"/>
    </row>
    <row r="102" spans="1:68" ht="14.25" x14ac:dyDescent="0.2">
      <c r="A102" s="11"/>
      <c r="B102" s="420" t="str">
        <f t="shared" si="1"/>
        <v>6.3</v>
      </c>
      <c r="C102" s="421"/>
      <c r="D102" s="422"/>
      <c r="E102" s="424">
        <f t="shared" si="3"/>
        <v>2797.7048171999995</v>
      </c>
      <c r="F102" s="425"/>
      <c r="G102" s="425"/>
      <c r="H102" s="425"/>
      <c r="I102" s="425"/>
      <c r="J102" s="426"/>
      <c r="K102" s="415">
        <f t="shared" si="4"/>
        <v>0</v>
      </c>
      <c r="L102" s="416"/>
      <c r="M102" s="416"/>
      <c r="N102" s="416"/>
      <c r="O102" s="416"/>
      <c r="P102" s="416"/>
      <c r="Q102" s="417"/>
      <c r="R102" s="415">
        <f t="shared" si="5"/>
        <v>0</v>
      </c>
      <c r="S102" s="416"/>
      <c r="T102" s="416"/>
      <c r="U102" s="416"/>
      <c r="V102" s="416"/>
      <c r="W102" s="416"/>
      <c r="X102" s="417"/>
      <c r="Y102" s="415">
        <f t="shared" si="7"/>
        <v>0</v>
      </c>
      <c r="Z102" s="416"/>
      <c r="AA102" s="416"/>
      <c r="AB102" s="416"/>
      <c r="AC102" s="416"/>
      <c r="AD102" s="416"/>
      <c r="AE102" s="417"/>
      <c r="AF102" s="415">
        <f t="shared" si="6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K102+Mês01!AN102</f>
        <v>0</v>
      </c>
      <c r="AO102" s="416"/>
      <c r="AP102" s="416"/>
      <c r="AQ102" s="416"/>
      <c r="AR102" s="416"/>
      <c r="AS102" s="416"/>
      <c r="AT102" s="417"/>
      <c r="AU102" s="415">
        <f>R102+Mês01!AU102</f>
        <v>0</v>
      </c>
      <c r="AV102" s="416"/>
      <c r="AW102" s="416"/>
      <c r="AX102" s="416"/>
      <c r="AY102" s="416"/>
      <c r="AZ102" s="416"/>
      <c r="BA102" s="417"/>
      <c r="BB102" s="415">
        <f>Y102+Mês01!BB102</f>
        <v>0</v>
      </c>
      <c r="BC102" s="416"/>
      <c r="BD102" s="416"/>
      <c r="BE102" s="416"/>
      <c r="BF102" s="416"/>
      <c r="BG102" s="416"/>
      <c r="BH102" s="417"/>
      <c r="BI102" s="415">
        <f>AF102+Mês01!BI102</f>
        <v>0</v>
      </c>
      <c r="BJ102" s="416"/>
      <c r="BK102" s="416"/>
      <c r="BL102" s="416"/>
      <c r="BM102" s="416"/>
      <c r="BN102" s="416"/>
      <c r="BO102" s="416"/>
      <c r="BP102" s="460"/>
    </row>
    <row r="103" spans="1:68" ht="14.25" x14ac:dyDescent="0.2">
      <c r="A103" s="11"/>
      <c r="B103" s="420" t="str">
        <f t="shared" si="1"/>
        <v>6.4</v>
      </c>
      <c r="C103" s="421"/>
      <c r="D103" s="422"/>
      <c r="E103" s="424">
        <f t="shared" ref="E103:E140" si="8">AE30</f>
        <v>1764.2509559999999</v>
      </c>
      <c r="F103" s="425"/>
      <c r="G103" s="425"/>
      <c r="H103" s="425"/>
      <c r="I103" s="425"/>
      <c r="J103" s="426"/>
      <c r="K103" s="415">
        <f t="shared" si="4"/>
        <v>0</v>
      </c>
      <c r="L103" s="416"/>
      <c r="M103" s="416"/>
      <c r="N103" s="416"/>
      <c r="O103" s="416"/>
      <c r="P103" s="416"/>
      <c r="Q103" s="417"/>
      <c r="R103" s="415">
        <f t="shared" si="5"/>
        <v>0</v>
      </c>
      <c r="S103" s="416"/>
      <c r="T103" s="416"/>
      <c r="U103" s="416"/>
      <c r="V103" s="416"/>
      <c r="W103" s="416"/>
      <c r="X103" s="417"/>
      <c r="Y103" s="415">
        <f t="shared" si="7"/>
        <v>0</v>
      </c>
      <c r="Z103" s="416"/>
      <c r="AA103" s="416"/>
      <c r="AB103" s="416"/>
      <c r="AC103" s="416"/>
      <c r="AD103" s="416"/>
      <c r="AE103" s="417"/>
      <c r="AF103" s="415">
        <f t="shared" si="6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K103+Mês01!AN103</f>
        <v>0</v>
      </c>
      <c r="AO103" s="416"/>
      <c r="AP103" s="416"/>
      <c r="AQ103" s="416"/>
      <c r="AR103" s="416"/>
      <c r="AS103" s="416"/>
      <c r="AT103" s="417"/>
      <c r="AU103" s="415">
        <f>R103+Mês01!AU103</f>
        <v>319.32942303599998</v>
      </c>
      <c r="AV103" s="416"/>
      <c r="AW103" s="416"/>
      <c r="AX103" s="416"/>
      <c r="AY103" s="416"/>
      <c r="AZ103" s="416"/>
      <c r="BA103" s="417"/>
      <c r="BB103" s="415">
        <f>Y103+Mês01!BB103</f>
        <v>0</v>
      </c>
      <c r="BC103" s="416"/>
      <c r="BD103" s="416"/>
      <c r="BE103" s="416"/>
      <c r="BF103" s="416"/>
      <c r="BG103" s="416"/>
      <c r="BH103" s="417"/>
      <c r="BI103" s="415">
        <f>AF103+Mês01!BI103</f>
        <v>319.32942303599998</v>
      </c>
      <c r="BJ103" s="416"/>
      <c r="BK103" s="416"/>
      <c r="BL103" s="416"/>
      <c r="BM103" s="416"/>
      <c r="BN103" s="416"/>
      <c r="BO103" s="416"/>
      <c r="BP103" s="460"/>
    </row>
    <row r="104" spans="1:68" ht="14.25" x14ac:dyDescent="0.2">
      <c r="A104" s="11"/>
      <c r="B104" s="420" t="str">
        <f t="shared" si="1"/>
        <v>6.5</v>
      </c>
      <c r="C104" s="421"/>
      <c r="D104" s="422"/>
      <c r="E104" s="424">
        <f t="shared" si="8"/>
        <v>3060.7936415999998</v>
      </c>
      <c r="F104" s="425"/>
      <c r="G104" s="425"/>
      <c r="H104" s="425"/>
      <c r="I104" s="425"/>
      <c r="J104" s="426"/>
      <c r="K104" s="415">
        <f t="shared" si="4"/>
        <v>0</v>
      </c>
      <c r="L104" s="416"/>
      <c r="M104" s="416"/>
      <c r="N104" s="416"/>
      <c r="O104" s="416"/>
      <c r="P104" s="416"/>
      <c r="Q104" s="417"/>
      <c r="R104" s="415">
        <f t="shared" si="5"/>
        <v>0</v>
      </c>
      <c r="S104" s="416"/>
      <c r="T104" s="416"/>
      <c r="U104" s="416"/>
      <c r="V104" s="416"/>
      <c r="W104" s="416"/>
      <c r="X104" s="417"/>
      <c r="Y104" s="415">
        <f t="shared" si="7"/>
        <v>0</v>
      </c>
      <c r="Z104" s="416"/>
      <c r="AA104" s="416"/>
      <c r="AB104" s="416"/>
      <c r="AC104" s="416"/>
      <c r="AD104" s="416"/>
      <c r="AE104" s="417"/>
      <c r="AF104" s="415">
        <f t="shared" si="6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K104+Mês01!AN104</f>
        <v>0</v>
      </c>
      <c r="AO104" s="416"/>
      <c r="AP104" s="416"/>
      <c r="AQ104" s="416"/>
      <c r="AR104" s="416"/>
      <c r="AS104" s="416"/>
      <c r="AT104" s="417"/>
      <c r="AU104" s="415">
        <f>R104+Mês01!AU104</f>
        <v>554.00364912960003</v>
      </c>
      <c r="AV104" s="416"/>
      <c r="AW104" s="416"/>
      <c r="AX104" s="416"/>
      <c r="AY104" s="416"/>
      <c r="AZ104" s="416"/>
      <c r="BA104" s="417"/>
      <c r="BB104" s="415">
        <f>Y104+Mês01!BB104</f>
        <v>0</v>
      </c>
      <c r="BC104" s="416"/>
      <c r="BD104" s="416"/>
      <c r="BE104" s="416"/>
      <c r="BF104" s="416"/>
      <c r="BG104" s="416"/>
      <c r="BH104" s="417"/>
      <c r="BI104" s="415">
        <f>AF104+Mês01!BI104</f>
        <v>554.00364912960003</v>
      </c>
      <c r="BJ104" s="416"/>
      <c r="BK104" s="416"/>
      <c r="BL104" s="416"/>
      <c r="BM104" s="416"/>
      <c r="BN104" s="416"/>
      <c r="BO104" s="416"/>
      <c r="BP104" s="460"/>
    </row>
    <row r="105" spans="1:68" ht="14.25" x14ac:dyDescent="0.2">
      <c r="A105" s="11"/>
      <c r="B105" s="420" t="e">
        <f t="shared" si="1"/>
        <v>#REF!</v>
      </c>
      <c r="C105" s="421"/>
      <c r="D105" s="422"/>
      <c r="E105" s="424" t="e">
        <f t="shared" si="8"/>
        <v>#REF!</v>
      </c>
      <c r="F105" s="425"/>
      <c r="G105" s="425"/>
      <c r="H105" s="425"/>
      <c r="I105" s="425"/>
      <c r="J105" s="426"/>
      <c r="K105" s="415" t="e">
        <f t="shared" si="4"/>
        <v>#REF!</v>
      </c>
      <c r="L105" s="416"/>
      <c r="M105" s="416"/>
      <c r="N105" s="416"/>
      <c r="O105" s="416"/>
      <c r="P105" s="416"/>
      <c r="Q105" s="417"/>
      <c r="R105" s="415" t="e">
        <f t="shared" si="5"/>
        <v>#REF!</v>
      </c>
      <c r="S105" s="416"/>
      <c r="T105" s="416"/>
      <c r="U105" s="416"/>
      <c r="V105" s="416"/>
      <c r="W105" s="416"/>
      <c r="X105" s="417"/>
      <c r="Y105" s="415" t="e">
        <f t="shared" si="7"/>
        <v>#REF!</v>
      </c>
      <c r="Z105" s="416"/>
      <c r="AA105" s="416"/>
      <c r="AB105" s="416"/>
      <c r="AC105" s="416"/>
      <c r="AD105" s="416"/>
      <c r="AE105" s="417"/>
      <c r="AF105" s="415" t="e">
        <f t="shared" si="6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K105+Mês01!AN105</f>
        <v>#REF!</v>
      </c>
      <c r="AO105" s="416"/>
      <c r="AP105" s="416"/>
      <c r="AQ105" s="416"/>
      <c r="AR105" s="416"/>
      <c r="AS105" s="416"/>
      <c r="AT105" s="417"/>
      <c r="AU105" s="415" t="e">
        <f>R105+Mês01!AU105</f>
        <v>#REF!</v>
      </c>
      <c r="AV105" s="416"/>
      <c r="AW105" s="416"/>
      <c r="AX105" s="416"/>
      <c r="AY105" s="416"/>
      <c r="AZ105" s="416"/>
      <c r="BA105" s="417"/>
      <c r="BB105" s="415" t="e">
        <f>Y105+Mês01!BB105</f>
        <v>#REF!</v>
      </c>
      <c r="BC105" s="416"/>
      <c r="BD105" s="416"/>
      <c r="BE105" s="416"/>
      <c r="BF105" s="416"/>
      <c r="BG105" s="416"/>
      <c r="BH105" s="417"/>
      <c r="BI105" s="415" t="e">
        <f>AF105+Mês01!BI105</f>
        <v>#REF!</v>
      </c>
      <c r="BJ105" s="416"/>
      <c r="BK105" s="416"/>
      <c r="BL105" s="416"/>
      <c r="BM105" s="416"/>
      <c r="BN105" s="416"/>
      <c r="BO105" s="416"/>
      <c r="BP105" s="460"/>
    </row>
    <row r="106" spans="1:68" ht="14.25" x14ac:dyDescent="0.2">
      <c r="A106" s="11"/>
      <c r="B106" s="420" t="e">
        <f t="shared" si="1"/>
        <v>#REF!</v>
      </c>
      <c r="C106" s="421"/>
      <c r="D106" s="422"/>
      <c r="E106" s="424" t="e">
        <f t="shared" si="8"/>
        <v>#REF!</v>
      </c>
      <c r="F106" s="425"/>
      <c r="G106" s="425"/>
      <c r="H106" s="425"/>
      <c r="I106" s="425"/>
      <c r="J106" s="426"/>
      <c r="K106" s="415" t="e">
        <f t="shared" si="4"/>
        <v>#REF!</v>
      </c>
      <c r="L106" s="416"/>
      <c r="M106" s="416"/>
      <c r="N106" s="416"/>
      <c r="O106" s="416"/>
      <c r="P106" s="416"/>
      <c r="Q106" s="417"/>
      <c r="R106" s="415" t="e">
        <f t="shared" si="5"/>
        <v>#REF!</v>
      </c>
      <c r="S106" s="416"/>
      <c r="T106" s="416"/>
      <c r="U106" s="416"/>
      <c r="V106" s="416"/>
      <c r="W106" s="416"/>
      <c r="X106" s="417"/>
      <c r="Y106" s="415" t="e">
        <f t="shared" si="7"/>
        <v>#REF!</v>
      </c>
      <c r="Z106" s="416"/>
      <c r="AA106" s="416"/>
      <c r="AB106" s="416"/>
      <c r="AC106" s="416"/>
      <c r="AD106" s="416"/>
      <c r="AE106" s="417"/>
      <c r="AF106" s="415" t="e">
        <f t="shared" si="6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K106+Mês01!AN106</f>
        <v>#REF!</v>
      </c>
      <c r="AO106" s="416"/>
      <c r="AP106" s="416"/>
      <c r="AQ106" s="416"/>
      <c r="AR106" s="416"/>
      <c r="AS106" s="416"/>
      <c r="AT106" s="417"/>
      <c r="AU106" s="415" t="e">
        <f>R106+Mês01!AU106</f>
        <v>#REF!</v>
      </c>
      <c r="AV106" s="416"/>
      <c r="AW106" s="416"/>
      <c r="AX106" s="416"/>
      <c r="AY106" s="416"/>
      <c r="AZ106" s="416"/>
      <c r="BA106" s="417"/>
      <c r="BB106" s="415" t="e">
        <f>Y106+Mês01!BB106</f>
        <v>#REF!</v>
      </c>
      <c r="BC106" s="416"/>
      <c r="BD106" s="416"/>
      <c r="BE106" s="416"/>
      <c r="BF106" s="416"/>
      <c r="BG106" s="416"/>
      <c r="BH106" s="417"/>
      <c r="BI106" s="415" t="e">
        <f>AF106+Mês01!BI106</f>
        <v>#REF!</v>
      </c>
      <c r="BJ106" s="416"/>
      <c r="BK106" s="416"/>
      <c r="BL106" s="416"/>
      <c r="BM106" s="416"/>
      <c r="BN106" s="416"/>
      <c r="BO106" s="416"/>
      <c r="BP106" s="460"/>
    </row>
    <row r="107" spans="1:68" ht="14.25" x14ac:dyDescent="0.2">
      <c r="A107" s="11"/>
      <c r="B107" s="420" t="e">
        <f t="shared" si="1"/>
        <v>#REF!</v>
      </c>
      <c r="C107" s="421"/>
      <c r="D107" s="422"/>
      <c r="E107" s="424" t="e">
        <f t="shared" si="8"/>
        <v>#REF!</v>
      </c>
      <c r="F107" s="425"/>
      <c r="G107" s="425"/>
      <c r="H107" s="425"/>
      <c r="I107" s="425"/>
      <c r="J107" s="426"/>
      <c r="K107" s="415" t="e">
        <f t="shared" si="4"/>
        <v>#REF!</v>
      </c>
      <c r="L107" s="416"/>
      <c r="M107" s="416"/>
      <c r="N107" s="416"/>
      <c r="O107" s="416"/>
      <c r="P107" s="416"/>
      <c r="Q107" s="417"/>
      <c r="R107" s="415" t="e">
        <f t="shared" si="5"/>
        <v>#REF!</v>
      </c>
      <c r="S107" s="416"/>
      <c r="T107" s="416"/>
      <c r="U107" s="416"/>
      <c r="V107" s="416"/>
      <c r="W107" s="416"/>
      <c r="X107" s="417"/>
      <c r="Y107" s="415" t="e">
        <f t="shared" si="7"/>
        <v>#REF!</v>
      </c>
      <c r="Z107" s="416"/>
      <c r="AA107" s="416"/>
      <c r="AB107" s="416"/>
      <c r="AC107" s="416"/>
      <c r="AD107" s="416"/>
      <c r="AE107" s="417"/>
      <c r="AF107" s="415" t="e">
        <f t="shared" si="6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K107+Mês01!AN107</f>
        <v>#REF!</v>
      </c>
      <c r="AO107" s="416"/>
      <c r="AP107" s="416"/>
      <c r="AQ107" s="416"/>
      <c r="AR107" s="416"/>
      <c r="AS107" s="416"/>
      <c r="AT107" s="417"/>
      <c r="AU107" s="415" t="e">
        <f>R107+Mês01!AU107</f>
        <v>#REF!</v>
      </c>
      <c r="AV107" s="416"/>
      <c r="AW107" s="416"/>
      <c r="AX107" s="416"/>
      <c r="AY107" s="416"/>
      <c r="AZ107" s="416"/>
      <c r="BA107" s="417"/>
      <c r="BB107" s="415" t="e">
        <f>Y107+Mês01!BB107</f>
        <v>#REF!</v>
      </c>
      <c r="BC107" s="416"/>
      <c r="BD107" s="416"/>
      <c r="BE107" s="416"/>
      <c r="BF107" s="416"/>
      <c r="BG107" s="416"/>
      <c r="BH107" s="417"/>
      <c r="BI107" s="415" t="e">
        <f>AF107+Mês01!BI107</f>
        <v>#REF!</v>
      </c>
      <c r="BJ107" s="416"/>
      <c r="BK107" s="416"/>
      <c r="BL107" s="416"/>
      <c r="BM107" s="416"/>
      <c r="BN107" s="416"/>
      <c r="BO107" s="416"/>
      <c r="BP107" s="460"/>
    </row>
    <row r="108" spans="1:68" ht="14.25" x14ac:dyDescent="0.2">
      <c r="A108" s="11"/>
      <c r="B108" s="420" t="e">
        <f t="shared" si="1"/>
        <v>#REF!</v>
      </c>
      <c r="C108" s="421"/>
      <c r="D108" s="422"/>
      <c r="E108" s="424" t="e">
        <f t="shared" si="8"/>
        <v>#REF!</v>
      </c>
      <c r="F108" s="425"/>
      <c r="G108" s="425"/>
      <c r="H108" s="425"/>
      <c r="I108" s="425"/>
      <c r="J108" s="426"/>
      <c r="K108" s="415" t="e">
        <f t="shared" si="4"/>
        <v>#REF!</v>
      </c>
      <c r="L108" s="416"/>
      <c r="M108" s="416"/>
      <c r="N108" s="416"/>
      <c r="O108" s="416"/>
      <c r="P108" s="416"/>
      <c r="Q108" s="417"/>
      <c r="R108" s="415" t="e">
        <f t="shared" si="5"/>
        <v>#REF!</v>
      </c>
      <c r="S108" s="416"/>
      <c r="T108" s="416"/>
      <c r="U108" s="416"/>
      <c r="V108" s="416"/>
      <c r="W108" s="416"/>
      <c r="X108" s="417"/>
      <c r="Y108" s="415" t="e">
        <f t="shared" si="7"/>
        <v>#REF!</v>
      </c>
      <c r="Z108" s="416"/>
      <c r="AA108" s="416"/>
      <c r="AB108" s="416"/>
      <c r="AC108" s="416"/>
      <c r="AD108" s="416"/>
      <c r="AE108" s="417"/>
      <c r="AF108" s="415" t="e">
        <f t="shared" si="6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K108+Mês01!AN108</f>
        <v>#REF!</v>
      </c>
      <c r="AO108" s="416"/>
      <c r="AP108" s="416"/>
      <c r="AQ108" s="416"/>
      <c r="AR108" s="416"/>
      <c r="AS108" s="416"/>
      <c r="AT108" s="417"/>
      <c r="AU108" s="415" t="e">
        <f>R108+Mês01!AU108</f>
        <v>#REF!</v>
      </c>
      <c r="AV108" s="416"/>
      <c r="AW108" s="416"/>
      <c r="AX108" s="416"/>
      <c r="AY108" s="416"/>
      <c r="AZ108" s="416"/>
      <c r="BA108" s="417"/>
      <c r="BB108" s="415" t="e">
        <f>Y108+Mês01!BB108</f>
        <v>#REF!</v>
      </c>
      <c r="BC108" s="416"/>
      <c r="BD108" s="416"/>
      <c r="BE108" s="416"/>
      <c r="BF108" s="416"/>
      <c r="BG108" s="416"/>
      <c r="BH108" s="417"/>
      <c r="BI108" s="415" t="e">
        <f>AF108+Mês01!BI108</f>
        <v>#REF!</v>
      </c>
      <c r="BJ108" s="416"/>
      <c r="BK108" s="416"/>
      <c r="BL108" s="416"/>
      <c r="BM108" s="416"/>
      <c r="BN108" s="416"/>
      <c r="BO108" s="416"/>
      <c r="BP108" s="460"/>
    </row>
    <row r="109" spans="1:68" ht="14.25" x14ac:dyDescent="0.2">
      <c r="A109" s="11"/>
      <c r="B109" s="420" t="e">
        <f t="shared" si="1"/>
        <v>#REF!</v>
      </c>
      <c r="C109" s="421"/>
      <c r="D109" s="422"/>
      <c r="E109" s="424" t="e">
        <f t="shared" si="8"/>
        <v>#REF!</v>
      </c>
      <c r="F109" s="425"/>
      <c r="G109" s="425"/>
      <c r="H109" s="425"/>
      <c r="I109" s="425"/>
      <c r="J109" s="426"/>
      <c r="K109" s="415" t="e">
        <f t="shared" si="4"/>
        <v>#REF!</v>
      </c>
      <c r="L109" s="416"/>
      <c r="M109" s="416"/>
      <c r="N109" s="416"/>
      <c r="O109" s="416"/>
      <c r="P109" s="416"/>
      <c r="Q109" s="417"/>
      <c r="R109" s="415" t="e">
        <f t="shared" si="5"/>
        <v>#REF!</v>
      </c>
      <c r="S109" s="416"/>
      <c r="T109" s="416"/>
      <c r="U109" s="416"/>
      <c r="V109" s="416"/>
      <c r="W109" s="416"/>
      <c r="X109" s="417"/>
      <c r="Y109" s="415" t="e">
        <f t="shared" si="7"/>
        <v>#REF!</v>
      </c>
      <c r="Z109" s="416"/>
      <c r="AA109" s="416"/>
      <c r="AB109" s="416"/>
      <c r="AC109" s="416"/>
      <c r="AD109" s="416"/>
      <c r="AE109" s="417"/>
      <c r="AF109" s="415" t="e">
        <f t="shared" si="6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K109+Mês01!AN109</f>
        <v>#REF!</v>
      </c>
      <c r="AO109" s="416"/>
      <c r="AP109" s="416"/>
      <c r="AQ109" s="416"/>
      <c r="AR109" s="416"/>
      <c r="AS109" s="416"/>
      <c r="AT109" s="417"/>
      <c r="AU109" s="415" t="e">
        <f>R109+Mês01!AU109</f>
        <v>#REF!</v>
      </c>
      <c r="AV109" s="416"/>
      <c r="AW109" s="416"/>
      <c r="AX109" s="416"/>
      <c r="AY109" s="416"/>
      <c r="AZ109" s="416"/>
      <c r="BA109" s="417"/>
      <c r="BB109" s="415" t="e">
        <f>Y109+Mês01!BB109</f>
        <v>#REF!</v>
      </c>
      <c r="BC109" s="416"/>
      <c r="BD109" s="416"/>
      <c r="BE109" s="416"/>
      <c r="BF109" s="416"/>
      <c r="BG109" s="416"/>
      <c r="BH109" s="417"/>
      <c r="BI109" s="415" t="e">
        <f>AF109+Mês01!BI109</f>
        <v>#REF!</v>
      </c>
      <c r="BJ109" s="416"/>
      <c r="BK109" s="416"/>
      <c r="BL109" s="416"/>
      <c r="BM109" s="416"/>
      <c r="BN109" s="416"/>
      <c r="BO109" s="416"/>
      <c r="BP109" s="460"/>
    </row>
    <row r="110" spans="1:68" ht="14.25" x14ac:dyDescent="0.2">
      <c r="A110" s="11"/>
      <c r="B110" s="420" t="e">
        <f t="shared" si="1"/>
        <v>#REF!</v>
      </c>
      <c r="C110" s="421"/>
      <c r="D110" s="422"/>
      <c r="E110" s="424" t="e">
        <f t="shared" si="8"/>
        <v>#REF!</v>
      </c>
      <c r="F110" s="425"/>
      <c r="G110" s="425"/>
      <c r="H110" s="425"/>
      <c r="I110" s="425"/>
      <c r="J110" s="426"/>
      <c r="K110" s="415" t="e">
        <f t="shared" si="4"/>
        <v>#REF!</v>
      </c>
      <c r="L110" s="416"/>
      <c r="M110" s="416"/>
      <c r="N110" s="416"/>
      <c r="O110" s="416"/>
      <c r="P110" s="416"/>
      <c r="Q110" s="417"/>
      <c r="R110" s="415" t="e">
        <f t="shared" si="5"/>
        <v>#REF!</v>
      </c>
      <c r="S110" s="416"/>
      <c r="T110" s="416"/>
      <c r="U110" s="416"/>
      <c r="V110" s="416"/>
      <c r="W110" s="416"/>
      <c r="X110" s="417"/>
      <c r="Y110" s="415" t="e">
        <f t="shared" ref="Y110:Y116" si="9">IF(AC37=1,AF110,0)</f>
        <v>#REF!</v>
      </c>
      <c r="Z110" s="416"/>
      <c r="AA110" s="416"/>
      <c r="AB110" s="416"/>
      <c r="AC110" s="416"/>
      <c r="AD110" s="416"/>
      <c r="AE110" s="417"/>
      <c r="AF110" s="415" t="e">
        <f t="shared" si="6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K110+Mês01!AN110</f>
        <v>#REF!</v>
      </c>
      <c r="AO110" s="416"/>
      <c r="AP110" s="416"/>
      <c r="AQ110" s="416"/>
      <c r="AR110" s="416"/>
      <c r="AS110" s="416"/>
      <c r="AT110" s="417"/>
      <c r="AU110" s="415" t="e">
        <f>R110+Mês01!AU110</f>
        <v>#REF!</v>
      </c>
      <c r="AV110" s="416"/>
      <c r="AW110" s="416"/>
      <c r="AX110" s="416"/>
      <c r="AY110" s="416"/>
      <c r="AZ110" s="416"/>
      <c r="BA110" s="417"/>
      <c r="BB110" s="415" t="e">
        <f>Y110+Mês01!BB110</f>
        <v>#REF!</v>
      </c>
      <c r="BC110" s="416"/>
      <c r="BD110" s="416"/>
      <c r="BE110" s="416"/>
      <c r="BF110" s="416"/>
      <c r="BG110" s="416"/>
      <c r="BH110" s="417"/>
      <c r="BI110" s="415" t="e">
        <f>AF110+Mês01!BI110</f>
        <v>#REF!</v>
      </c>
      <c r="BJ110" s="416"/>
      <c r="BK110" s="416"/>
      <c r="BL110" s="416"/>
      <c r="BM110" s="416"/>
      <c r="BN110" s="416"/>
      <c r="BO110" s="416"/>
      <c r="BP110" s="460"/>
    </row>
    <row r="111" spans="1:68" ht="14.25" x14ac:dyDescent="0.2">
      <c r="A111" s="11"/>
      <c r="B111" s="420" t="e">
        <f t="shared" si="1"/>
        <v>#REF!</v>
      </c>
      <c r="C111" s="421"/>
      <c r="D111" s="422"/>
      <c r="E111" s="424" t="e">
        <f t="shared" si="8"/>
        <v>#REF!</v>
      </c>
      <c r="F111" s="425"/>
      <c r="G111" s="425"/>
      <c r="H111" s="425"/>
      <c r="I111" s="425"/>
      <c r="J111" s="426"/>
      <c r="K111" s="415" t="e">
        <f t="shared" si="4"/>
        <v>#REF!</v>
      </c>
      <c r="L111" s="416"/>
      <c r="M111" s="416"/>
      <c r="N111" s="416"/>
      <c r="O111" s="416"/>
      <c r="P111" s="416"/>
      <c r="Q111" s="417"/>
      <c r="R111" s="415" t="e">
        <f t="shared" si="5"/>
        <v>#REF!</v>
      </c>
      <c r="S111" s="416"/>
      <c r="T111" s="416"/>
      <c r="U111" s="416"/>
      <c r="V111" s="416"/>
      <c r="W111" s="416"/>
      <c r="X111" s="417"/>
      <c r="Y111" s="415" t="e">
        <f t="shared" si="9"/>
        <v>#REF!</v>
      </c>
      <c r="Z111" s="416"/>
      <c r="AA111" s="416"/>
      <c r="AB111" s="416"/>
      <c r="AC111" s="416"/>
      <c r="AD111" s="416"/>
      <c r="AE111" s="417"/>
      <c r="AF111" s="415" t="e">
        <f t="shared" si="6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K111+Mês01!AN111</f>
        <v>#REF!</v>
      </c>
      <c r="AO111" s="416"/>
      <c r="AP111" s="416"/>
      <c r="AQ111" s="416"/>
      <c r="AR111" s="416"/>
      <c r="AS111" s="416"/>
      <c r="AT111" s="417"/>
      <c r="AU111" s="415" t="e">
        <f>R111+Mês01!AU111</f>
        <v>#REF!</v>
      </c>
      <c r="AV111" s="416"/>
      <c r="AW111" s="416"/>
      <c r="AX111" s="416"/>
      <c r="AY111" s="416"/>
      <c r="AZ111" s="416"/>
      <c r="BA111" s="417"/>
      <c r="BB111" s="415" t="e">
        <f>Y111+Mês01!BB111</f>
        <v>#REF!</v>
      </c>
      <c r="BC111" s="416"/>
      <c r="BD111" s="416"/>
      <c r="BE111" s="416"/>
      <c r="BF111" s="416"/>
      <c r="BG111" s="416"/>
      <c r="BH111" s="417"/>
      <c r="BI111" s="415" t="e">
        <f>AF111+Mês01!BI111</f>
        <v>#REF!</v>
      </c>
      <c r="BJ111" s="416"/>
      <c r="BK111" s="416"/>
      <c r="BL111" s="416"/>
      <c r="BM111" s="416"/>
      <c r="BN111" s="416"/>
      <c r="BO111" s="416"/>
      <c r="BP111" s="460"/>
    </row>
    <row r="112" spans="1:68" ht="14.25" x14ac:dyDescent="0.2">
      <c r="A112" s="11"/>
      <c r="B112" s="420" t="e">
        <f t="shared" si="1"/>
        <v>#REF!</v>
      </c>
      <c r="C112" s="421"/>
      <c r="D112" s="422"/>
      <c r="E112" s="424" t="e">
        <f t="shared" si="8"/>
        <v>#REF!</v>
      </c>
      <c r="F112" s="425"/>
      <c r="G112" s="425"/>
      <c r="H112" s="425"/>
      <c r="I112" s="425"/>
      <c r="J112" s="426"/>
      <c r="K112" s="415" t="e">
        <f t="shared" si="4"/>
        <v>#REF!</v>
      </c>
      <c r="L112" s="416"/>
      <c r="M112" s="416"/>
      <c r="N112" s="416"/>
      <c r="O112" s="416"/>
      <c r="P112" s="416"/>
      <c r="Q112" s="417"/>
      <c r="R112" s="415" t="e">
        <f t="shared" si="5"/>
        <v>#REF!</v>
      </c>
      <c r="S112" s="416"/>
      <c r="T112" s="416"/>
      <c r="U112" s="416"/>
      <c r="V112" s="416"/>
      <c r="W112" s="416"/>
      <c r="X112" s="417"/>
      <c r="Y112" s="415" t="e">
        <f t="shared" si="9"/>
        <v>#REF!</v>
      </c>
      <c r="Z112" s="416"/>
      <c r="AA112" s="416"/>
      <c r="AB112" s="416"/>
      <c r="AC112" s="416"/>
      <c r="AD112" s="416"/>
      <c r="AE112" s="417"/>
      <c r="AF112" s="415" t="e">
        <f t="shared" si="6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K112+Mês01!AN112</f>
        <v>#REF!</v>
      </c>
      <c r="AO112" s="416"/>
      <c r="AP112" s="416"/>
      <c r="AQ112" s="416"/>
      <c r="AR112" s="416"/>
      <c r="AS112" s="416"/>
      <c r="AT112" s="417"/>
      <c r="AU112" s="415" t="e">
        <f>R112+Mês01!AU112</f>
        <v>#REF!</v>
      </c>
      <c r="AV112" s="416"/>
      <c r="AW112" s="416"/>
      <c r="AX112" s="416"/>
      <c r="AY112" s="416"/>
      <c r="AZ112" s="416"/>
      <c r="BA112" s="417"/>
      <c r="BB112" s="415" t="e">
        <f>Y112+Mês01!BB112</f>
        <v>#REF!</v>
      </c>
      <c r="BC112" s="416"/>
      <c r="BD112" s="416"/>
      <c r="BE112" s="416"/>
      <c r="BF112" s="416"/>
      <c r="BG112" s="416"/>
      <c r="BH112" s="417"/>
      <c r="BI112" s="415" t="e">
        <f>AF112+Mês01!BI112</f>
        <v>#REF!</v>
      </c>
      <c r="BJ112" s="416"/>
      <c r="BK112" s="416"/>
      <c r="BL112" s="416"/>
      <c r="BM112" s="416"/>
      <c r="BN112" s="416"/>
      <c r="BO112" s="416"/>
      <c r="BP112" s="460"/>
    </row>
    <row r="113" spans="1:68" ht="14.25" x14ac:dyDescent="0.2">
      <c r="A113" s="11"/>
      <c r="B113" s="420" t="e">
        <f t="shared" si="1"/>
        <v>#REF!</v>
      </c>
      <c r="C113" s="421"/>
      <c r="D113" s="422"/>
      <c r="E113" s="424" t="e">
        <f t="shared" si="8"/>
        <v>#REF!</v>
      </c>
      <c r="F113" s="425"/>
      <c r="G113" s="425"/>
      <c r="H113" s="425"/>
      <c r="I113" s="425"/>
      <c r="J113" s="426"/>
      <c r="K113" s="415" t="e">
        <f t="shared" si="4"/>
        <v>#REF!</v>
      </c>
      <c r="L113" s="416"/>
      <c r="M113" s="416"/>
      <c r="N113" s="416"/>
      <c r="O113" s="416"/>
      <c r="P113" s="416"/>
      <c r="Q113" s="417"/>
      <c r="R113" s="415" t="e">
        <f t="shared" si="5"/>
        <v>#REF!</v>
      </c>
      <c r="S113" s="416"/>
      <c r="T113" s="416"/>
      <c r="U113" s="416"/>
      <c r="V113" s="416"/>
      <c r="W113" s="416"/>
      <c r="X113" s="417"/>
      <c r="Y113" s="415" t="e">
        <f t="shared" si="9"/>
        <v>#REF!</v>
      </c>
      <c r="Z113" s="416"/>
      <c r="AA113" s="416"/>
      <c r="AB113" s="416"/>
      <c r="AC113" s="416"/>
      <c r="AD113" s="416"/>
      <c r="AE113" s="417"/>
      <c r="AF113" s="415" t="e">
        <f t="shared" si="6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K113+Mês01!AN113</f>
        <v>#REF!</v>
      </c>
      <c r="AO113" s="416"/>
      <c r="AP113" s="416"/>
      <c r="AQ113" s="416"/>
      <c r="AR113" s="416"/>
      <c r="AS113" s="416"/>
      <c r="AT113" s="417"/>
      <c r="AU113" s="415" t="e">
        <f>R113+Mês01!AU113</f>
        <v>#REF!</v>
      </c>
      <c r="AV113" s="416"/>
      <c r="AW113" s="416"/>
      <c r="AX113" s="416"/>
      <c r="AY113" s="416"/>
      <c r="AZ113" s="416"/>
      <c r="BA113" s="417"/>
      <c r="BB113" s="415" t="e">
        <f>Y113+Mês01!BB113</f>
        <v>#REF!</v>
      </c>
      <c r="BC113" s="416"/>
      <c r="BD113" s="416"/>
      <c r="BE113" s="416"/>
      <c r="BF113" s="416"/>
      <c r="BG113" s="416"/>
      <c r="BH113" s="417"/>
      <c r="BI113" s="415" t="e">
        <f>AF113+Mês01!BI113</f>
        <v>#REF!</v>
      </c>
      <c r="BJ113" s="416"/>
      <c r="BK113" s="416"/>
      <c r="BL113" s="416"/>
      <c r="BM113" s="416"/>
      <c r="BN113" s="416"/>
      <c r="BO113" s="416"/>
      <c r="BP113" s="460"/>
    </row>
    <row r="114" spans="1:68" ht="14.25" x14ac:dyDescent="0.2">
      <c r="A114" s="11"/>
      <c r="B114" s="420" t="e">
        <f t="shared" si="1"/>
        <v>#REF!</v>
      </c>
      <c r="C114" s="421"/>
      <c r="D114" s="422"/>
      <c r="E114" s="424" t="e">
        <f t="shared" si="8"/>
        <v>#REF!</v>
      </c>
      <c r="F114" s="425"/>
      <c r="G114" s="425"/>
      <c r="H114" s="425"/>
      <c r="I114" s="425"/>
      <c r="J114" s="426"/>
      <c r="K114" s="415" t="e">
        <f t="shared" si="4"/>
        <v>#REF!</v>
      </c>
      <c r="L114" s="416"/>
      <c r="M114" s="416"/>
      <c r="N114" s="416"/>
      <c r="O114" s="416"/>
      <c r="P114" s="416"/>
      <c r="Q114" s="417"/>
      <c r="R114" s="415" t="e">
        <f t="shared" si="5"/>
        <v>#REF!</v>
      </c>
      <c r="S114" s="416"/>
      <c r="T114" s="416"/>
      <c r="U114" s="416"/>
      <c r="V114" s="416"/>
      <c r="W114" s="416"/>
      <c r="X114" s="417"/>
      <c r="Y114" s="415" t="e">
        <f t="shared" si="9"/>
        <v>#REF!</v>
      </c>
      <c r="Z114" s="416"/>
      <c r="AA114" s="416"/>
      <c r="AB114" s="416"/>
      <c r="AC114" s="416"/>
      <c r="AD114" s="416"/>
      <c r="AE114" s="417"/>
      <c r="AF114" s="415" t="e">
        <f t="shared" si="6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K114+Mês01!AN114</f>
        <v>#REF!</v>
      </c>
      <c r="AO114" s="416"/>
      <c r="AP114" s="416"/>
      <c r="AQ114" s="416"/>
      <c r="AR114" s="416"/>
      <c r="AS114" s="416"/>
      <c r="AT114" s="417"/>
      <c r="AU114" s="415" t="e">
        <f>R114+Mês01!AU114</f>
        <v>#REF!</v>
      </c>
      <c r="AV114" s="416"/>
      <c r="AW114" s="416"/>
      <c r="AX114" s="416"/>
      <c r="AY114" s="416"/>
      <c r="AZ114" s="416"/>
      <c r="BA114" s="417"/>
      <c r="BB114" s="415" t="e">
        <f>Y114+Mês01!BB114</f>
        <v>#REF!</v>
      </c>
      <c r="BC114" s="416"/>
      <c r="BD114" s="416"/>
      <c r="BE114" s="416"/>
      <c r="BF114" s="416"/>
      <c r="BG114" s="416"/>
      <c r="BH114" s="417"/>
      <c r="BI114" s="415" t="e">
        <f>AF114+Mês01!BI114</f>
        <v>#REF!</v>
      </c>
      <c r="BJ114" s="416"/>
      <c r="BK114" s="416"/>
      <c r="BL114" s="416"/>
      <c r="BM114" s="416"/>
      <c r="BN114" s="416"/>
      <c r="BO114" s="416"/>
      <c r="BP114" s="460"/>
    </row>
    <row r="115" spans="1:68" ht="14.25" x14ac:dyDescent="0.2">
      <c r="A115" s="11"/>
      <c r="B115" s="420" t="e">
        <f t="shared" si="1"/>
        <v>#REF!</v>
      </c>
      <c r="C115" s="421"/>
      <c r="D115" s="422"/>
      <c r="E115" s="424" t="e">
        <f t="shared" si="8"/>
        <v>#REF!</v>
      </c>
      <c r="F115" s="425"/>
      <c r="G115" s="425"/>
      <c r="H115" s="425"/>
      <c r="I115" s="425"/>
      <c r="J115" s="426"/>
      <c r="K115" s="415" t="e">
        <f t="shared" si="4"/>
        <v>#REF!</v>
      </c>
      <c r="L115" s="416"/>
      <c r="M115" s="416"/>
      <c r="N115" s="416"/>
      <c r="O115" s="416"/>
      <c r="P115" s="416"/>
      <c r="Q115" s="417"/>
      <c r="R115" s="415" t="e">
        <f t="shared" si="5"/>
        <v>#REF!</v>
      </c>
      <c r="S115" s="416"/>
      <c r="T115" s="416"/>
      <c r="U115" s="416"/>
      <c r="V115" s="416"/>
      <c r="W115" s="416"/>
      <c r="X115" s="417"/>
      <c r="Y115" s="415" t="e">
        <f t="shared" si="9"/>
        <v>#REF!</v>
      </c>
      <c r="Z115" s="416"/>
      <c r="AA115" s="416"/>
      <c r="AB115" s="416"/>
      <c r="AC115" s="416"/>
      <c r="AD115" s="416"/>
      <c r="AE115" s="417"/>
      <c r="AF115" s="415" t="e">
        <f t="shared" si="6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K115+Mês01!AN115</f>
        <v>#REF!</v>
      </c>
      <c r="AO115" s="416"/>
      <c r="AP115" s="416"/>
      <c r="AQ115" s="416"/>
      <c r="AR115" s="416"/>
      <c r="AS115" s="416"/>
      <c r="AT115" s="417"/>
      <c r="AU115" s="415" t="e">
        <f>R115+Mês01!AU115</f>
        <v>#REF!</v>
      </c>
      <c r="AV115" s="416"/>
      <c r="AW115" s="416"/>
      <c r="AX115" s="416"/>
      <c r="AY115" s="416"/>
      <c r="AZ115" s="416"/>
      <c r="BA115" s="417"/>
      <c r="BB115" s="415" t="e">
        <f>Y115+Mês01!BB115</f>
        <v>#REF!</v>
      </c>
      <c r="BC115" s="416"/>
      <c r="BD115" s="416"/>
      <c r="BE115" s="416"/>
      <c r="BF115" s="416"/>
      <c r="BG115" s="416"/>
      <c r="BH115" s="417"/>
      <c r="BI115" s="415" t="e">
        <f>AF115+Mês01!BI115</f>
        <v>#REF!</v>
      </c>
      <c r="BJ115" s="416"/>
      <c r="BK115" s="416"/>
      <c r="BL115" s="416"/>
      <c r="BM115" s="416"/>
      <c r="BN115" s="416"/>
      <c r="BO115" s="416"/>
      <c r="BP115" s="460"/>
    </row>
    <row r="116" spans="1:68" ht="14.25" x14ac:dyDescent="0.2">
      <c r="A116" s="11"/>
      <c r="B116" s="420" t="e">
        <f t="shared" si="1"/>
        <v>#REF!</v>
      </c>
      <c r="C116" s="421"/>
      <c r="D116" s="422"/>
      <c r="E116" s="424" t="e">
        <f t="shared" si="8"/>
        <v>#REF!</v>
      </c>
      <c r="F116" s="425"/>
      <c r="G116" s="425"/>
      <c r="H116" s="425"/>
      <c r="I116" s="425"/>
      <c r="J116" s="426"/>
      <c r="K116" s="415" t="e">
        <f t="shared" si="4"/>
        <v>#REF!</v>
      </c>
      <c r="L116" s="416"/>
      <c r="M116" s="416"/>
      <c r="N116" s="416"/>
      <c r="O116" s="416"/>
      <c r="P116" s="416"/>
      <c r="Q116" s="417"/>
      <c r="R116" s="415" t="e">
        <f t="shared" si="5"/>
        <v>#REF!</v>
      </c>
      <c r="S116" s="416"/>
      <c r="T116" s="416"/>
      <c r="U116" s="416"/>
      <c r="V116" s="416"/>
      <c r="W116" s="416"/>
      <c r="X116" s="417"/>
      <c r="Y116" s="415" t="e">
        <f t="shared" si="9"/>
        <v>#REF!</v>
      </c>
      <c r="Z116" s="416"/>
      <c r="AA116" s="416"/>
      <c r="AB116" s="416"/>
      <c r="AC116" s="416"/>
      <c r="AD116" s="416"/>
      <c r="AE116" s="417"/>
      <c r="AF116" s="415" t="e">
        <f t="shared" si="6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K116+Mês01!AN116</f>
        <v>#REF!</v>
      </c>
      <c r="AO116" s="416"/>
      <c r="AP116" s="416"/>
      <c r="AQ116" s="416"/>
      <c r="AR116" s="416"/>
      <c r="AS116" s="416"/>
      <c r="AT116" s="417"/>
      <c r="AU116" s="415" t="e">
        <f>R116+Mês01!AU116</f>
        <v>#REF!</v>
      </c>
      <c r="AV116" s="416"/>
      <c r="AW116" s="416"/>
      <c r="AX116" s="416"/>
      <c r="AY116" s="416"/>
      <c r="AZ116" s="416"/>
      <c r="BA116" s="417"/>
      <c r="BB116" s="415" t="e">
        <f>Y116+Mês01!BB116</f>
        <v>#REF!</v>
      </c>
      <c r="BC116" s="416"/>
      <c r="BD116" s="416"/>
      <c r="BE116" s="416"/>
      <c r="BF116" s="416"/>
      <c r="BG116" s="416"/>
      <c r="BH116" s="417"/>
      <c r="BI116" s="415" t="e">
        <f>AF116+Mês01!BI116</f>
        <v>#REF!</v>
      </c>
      <c r="BJ116" s="416"/>
      <c r="BK116" s="416"/>
      <c r="BL116" s="416"/>
      <c r="BM116" s="416"/>
      <c r="BN116" s="416"/>
      <c r="BO116" s="416"/>
      <c r="BP116" s="460"/>
    </row>
    <row r="117" spans="1:68" ht="14.25" x14ac:dyDescent="0.2">
      <c r="A117" s="11"/>
      <c r="B117" s="420" t="e">
        <f t="shared" si="1"/>
        <v>#REF!</v>
      </c>
      <c r="C117" s="421"/>
      <c r="D117" s="422"/>
      <c r="E117" s="424" t="e">
        <f t="shared" si="8"/>
        <v>#REF!</v>
      </c>
      <c r="F117" s="425"/>
      <c r="G117" s="425"/>
      <c r="H117" s="425"/>
      <c r="I117" s="425"/>
      <c r="J117" s="426"/>
      <c r="K117" s="415" t="e">
        <f t="shared" si="4"/>
        <v>#REF!</v>
      </c>
      <c r="L117" s="416"/>
      <c r="M117" s="416"/>
      <c r="N117" s="416"/>
      <c r="O117" s="416"/>
      <c r="P117" s="416"/>
      <c r="Q117" s="417"/>
      <c r="R117" s="415" t="e">
        <f t="shared" si="5"/>
        <v>#REF!</v>
      </c>
      <c r="S117" s="416"/>
      <c r="T117" s="416"/>
      <c r="U117" s="416"/>
      <c r="V117" s="416"/>
      <c r="W117" s="416"/>
      <c r="X117" s="417"/>
      <c r="Y117" s="415" t="e">
        <f t="shared" ref="Y117:Y140" si="10">IF(AC44=1,AF117,0)</f>
        <v>#REF!</v>
      </c>
      <c r="Z117" s="416"/>
      <c r="AA117" s="416"/>
      <c r="AB117" s="416"/>
      <c r="AC117" s="416"/>
      <c r="AD117" s="416"/>
      <c r="AE117" s="417"/>
      <c r="AF117" s="415" t="e">
        <f t="shared" si="6"/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K117+Mês01!AN117</f>
        <v>#REF!</v>
      </c>
      <c r="AO117" s="416"/>
      <c r="AP117" s="416"/>
      <c r="AQ117" s="416"/>
      <c r="AR117" s="416"/>
      <c r="AS117" s="416"/>
      <c r="AT117" s="417"/>
      <c r="AU117" s="415" t="e">
        <f>R117+Mês01!AU117</f>
        <v>#REF!</v>
      </c>
      <c r="AV117" s="416"/>
      <c r="AW117" s="416"/>
      <c r="AX117" s="416"/>
      <c r="AY117" s="416"/>
      <c r="AZ117" s="416"/>
      <c r="BA117" s="417"/>
      <c r="BB117" s="415" t="e">
        <f>Y117+Mês01!BB117</f>
        <v>#REF!</v>
      </c>
      <c r="BC117" s="416"/>
      <c r="BD117" s="416"/>
      <c r="BE117" s="416"/>
      <c r="BF117" s="416"/>
      <c r="BG117" s="416"/>
      <c r="BH117" s="417"/>
      <c r="BI117" s="415" t="e">
        <f>AF117+Mês01!BI117</f>
        <v>#REF!</v>
      </c>
      <c r="BJ117" s="416"/>
      <c r="BK117" s="416"/>
      <c r="BL117" s="416"/>
      <c r="BM117" s="416"/>
      <c r="BN117" s="416"/>
      <c r="BO117" s="416"/>
      <c r="BP117" s="460"/>
    </row>
    <row r="118" spans="1:68" ht="14.25" x14ac:dyDescent="0.2">
      <c r="A118" s="11"/>
      <c r="B118" s="420" t="e">
        <f t="shared" si="1"/>
        <v>#REF!</v>
      </c>
      <c r="C118" s="421"/>
      <c r="D118" s="422"/>
      <c r="E118" s="424" t="e">
        <f t="shared" si="8"/>
        <v>#REF!</v>
      </c>
      <c r="F118" s="425"/>
      <c r="G118" s="425"/>
      <c r="H118" s="425"/>
      <c r="I118" s="425"/>
      <c r="J118" s="426"/>
      <c r="K118" s="415" t="e">
        <f t="shared" si="4"/>
        <v>#REF!</v>
      </c>
      <c r="L118" s="416"/>
      <c r="M118" s="416"/>
      <c r="N118" s="416"/>
      <c r="O118" s="416"/>
      <c r="P118" s="416"/>
      <c r="Q118" s="417"/>
      <c r="R118" s="415" t="e">
        <f t="shared" si="5"/>
        <v>#REF!</v>
      </c>
      <c r="S118" s="416"/>
      <c r="T118" s="416"/>
      <c r="U118" s="416"/>
      <c r="V118" s="416"/>
      <c r="W118" s="416"/>
      <c r="X118" s="417"/>
      <c r="Y118" s="415" t="e">
        <f t="shared" si="10"/>
        <v>#REF!</v>
      </c>
      <c r="Z118" s="416"/>
      <c r="AA118" s="416"/>
      <c r="AB118" s="416"/>
      <c r="AC118" s="416"/>
      <c r="AD118" s="416"/>
      <c r="AE118" s="417"/>
      <c r="AF118" s="415" t="e">
        <f t="shared" si="6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K118+Mês01!AN118</f>
        <v>#REF!</v>
      </c>
      <c r="AO118" s="416"/>
      <c r="AP118" s="416"/>
      <c r="AQ118" s="416"/>
      <c r="AR118" s="416"/>
      <c r="AS118" s="416"/>
      <c r="AT118" s="417"/>
      <c r="AU118" s="415" t="e">
        <f>R118+Mês01!AU118</f>
        <v>#REF!</v>
      </c>
      <c r="AV118" s="416"/>
      <c r="AW118" s="416"/>
      <c r="AX118" s="416"/>
      <c r="AY118" s="416"/>
      <c r="AZ118" s="416"/>
      <c r="BA118" s="417"/>
      <c r="BB118" s="415" t="e">
        <f>Y118+Mês01!BB118</f>
        <v>#REF!</v>
      </c>
      <c r="BC118" s="416"/>
      <c r="BD118" s="416"/>
      <c r="BE118" s="416"/>
      <c r="BF118" s="416"/>
      <c r="BG118" s="416"/>
      <c r="BH118" s="417"/>
      <c r="BI118" s="415" t="e">
        <f>AF118+Mês01!BI118</f>
        <v>#REF!</v>
      </c>
      <c r="BJ118" s="416"/>
      <c r="BK118" s="416"/>
      <c r="BL118" s="416"/>
      <c r="BM118" s="416"/>
      <c r="BN118" s="416"/>
      <c r="BO118" s="416"/>
      <c r="BP118" s="460"/>
    </row>
    <row r="119" spans="1:68" ht="14.25" x14ac:dyDescent="0.2">
      <c r="A119" s="11"/>
      <c r="B119" s="420" t="e">
        <f t="shared" si="1"/>
        <v>#REF!</v>
      </c>
      <c r="C119" s="421"/>
      <c r="D119" s="422"/>
      <c r="E119" s="424" t="e">
        <f t="shared" si="8"/>
        <v>#REF!</v>
      </c>
      <c r="F119" s="425"/>
      <c r="G119" s="425"/>
      <c r="H119" s="425"/>
      <c r="I119" s="425"/>
      <c r="J119" s="426"/>
      <c r="K119" s="415" t="e">
        <f t="shared" si="4"/>
        <v>#REF!</v>
      </c>
      <c r="L119" s="416"/>
      <c r="M119" s="416"/>
      <c r="N119" s="416"/>
      <c r="O119" s="416"/>
      <c r="P119" s="416"/>
      <c r="Q119" s="417"/>
      <c r="R119" s="415" t="e">
        <f t="shared" si="5"/>
        <v>#REF!</v>
      </c>
      <c r="S119" s="416"/>
      <c r="T119" s="416"/>
      <c r="U119" s="416"/>
      <c r="V119" s="416"/>
      <c r="W119" s="416"/>
      <c r="X119" s="417"/>
      <c r="Y119" s="415" t="e">
        <f t="shared" si="10"/>
        <v>#REF!</v>
      </c>
      <c r="Z119" s="416"/>
      <c r="AA119" s="416"/>
      <c r="AB119" s="416"/>
      <c r="AC119" s="416"/>
      <c r="AD119" s="416"/>
      <c r="AE119" s="417"/>
      <c r="AF119" s="415" t="e">
        <f t="shared" si="6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K119+Mês01!AN119</f>
        <v>#REF!</v>
      </c>
      <c r="AO119" s="416"/>
      <c r="AP119" s="416"/>
      <c r="AQ119" s="416"/>
      <c r="AR119" s="416"/>
      <c r="AS119" s="416"/>
      <c r="AT119" s="417"/>
      <c r="AU119" s="415" t="e">
        <f>R119+Mês01!AU119</f>
        <v>#REF!</v>
      </c>
      <c r="AV119" s="416"/>
      <c r="AW119" s="416"/>
      <c r="AX119" s="416"/>
      <c r="AY119" s="416"/>
      <c r="AZ119" s="416"/>
      <c r="BA119" s="417"/>
      <c r="BB119" s="415" t="e">
        <f>Y119+Mês01!BB119</f>
        <v>#REF!</v>
      </c>
      <c r="BC119" s="416"/>
      <c r="BD119" s="416"/>
      <c r="BE119" s="416"/>
      <c r="BF119" s="416"/>
      <c r="BG119" s="416"/>
      <c r="BH119" s="417"/>
      <c r="BI119" s="415" t="e">
        <f>AF119+Mês01!BI119</f>
        <v>#REF!</v>
      </c>
      <c r="BJ119" s="416"/>
      <c r="BK119" s="416"/>
      <c r="BL119" s="416"/>
      <c r="BM119" s="416"/>
      <c r="BN119" s="416"/>
      <c r="BO119" s="416"/>
      <c r="BP119" s="460"/>
    </row>
    <row r="120" spans="1:68" ht="14.25" x14ac:dyDescent="0.2">
      <c r="A120" s="11"/>
      <c r="B120" s="420" t="e">
        <f t="shared" si="1"/>
        <v>#REF!</v>
      </c>
      <c r="C120" s="421"/>
      <c r="D120" s="422"/>
      <c r="E120" s="424" t="e">
        <f t="shared" si="8"/>
        <v>#REF!</v>
      </c>
      <c r="F120" s="425"/>
      <c r="G120" s="425"/>
      <c r="H120" s="425"/>
      <c r="I120" s="425"/>
      <c r="J120" s="426"/>
      <c r="K120" s="415" t="e">
        <f t="shared" si="4"/>
        <v>#REF!</v>
      </c>
      <c r="L120" s="416"/>
      <c r="M120" s="416"/>
      <c r="N120" s="416"/>
      <c r="O120" s="416"/>
      <c r="P120" s="416"/>
      <c r="Q120" s="417"/>
      <c r="R120" s="415" t="e">
        <f t="shared" si="5"/>
        <v>#REF!</v>
      </c>
      <c r="S120" s="416"/>
      <c r="T120" s="416"/>
      <c r="U120" s="416"/>
      <c r="V120" s="416"/>
      <c r="W120" s="416"/>
      <c r="X120" s="417"/>
      <c r="Y120" s="415" t="e">
        <f t="shared" si="10"/>
        <v>#REF!</v>
      </c>
      <c r="Z120" s="416"/>
      <c r="AA120" s="416"/>
      <c r="AB120" s="416"/>
      <c r="AC120" s="416"/>
      <c r="AD120" s="416"/>
      <c r="AE120" s="417"/>
      <c r="AF120" s="415" t="e">
        <f t="shared" si="6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K120+Mês01!AN120</f>
        <v>#REF!</v>
      </c>
      <c r="AO120" s="416"/>
      <c r="AP120" s="416"/>
      <c r="AQ120" s="416"/>
      <c r="AR120" s="416"/>
      <c r="AS120" s="416"/>
      <c r="AT120" s="417"/>
      <c r="AU120" s="415" t="e">
        <f>R120+Mês01!AU120</f>
        <v>#REF!</v>
      </c>
      <c r="AV120" s="416"/>
      <c r="AW120" s="416"/>
      <c r="AX120" s="416"/>
      <c r="AY120" s="416"/>
      <c r="AZ120" s="416"/>
      <c r="BA120" s="417"/>
      <c r="BB120" s="415" t="e">
        <f>Y120+Mês01!BB120</f>
        <v>#REF!</v>
      </c>
      <c r="BC120" s="416"/>
      <c r="BD120" s="416"/>
      <c r="BE120" s="416"/>
      <c r="BF120" s="416"/>
      <c r="BG120" s="416"/>
      <c r="BH120" s="417"/>
      <c r="BI120" s="415" t="e">
        <f>AF120+Mês01!BI120</f>
        <v>#REF!</v>
      </c>
      <c r="BJ120" s="416"/>
      <c r="BK120" s="416"/>
      <c r="BL120" s="416"/>
      <c r="BM120" s="416"/>
      <c r="BN120" s="416"/>
      <c r="BO120" s="416"/>
      <c r="BP120" s="460"/>
    </row>
    <row r="121" spans="1:68" ht="14.25" x14ac:dyDescent="0.2">
      <c r="A121" s="11"/>
      <c r="B121" s="420" t="e">
        <f t="shared" si="1"/>
        <v>#REF!</v>
      </c>
      <c r="C121" s="421"/>
      <c r="D121" s="422"/>
      <c r="E121" s="424" t="e">
        <f t="shared" si="8"/>
        <v>#REF!</v>
      </c>
      <c r="F121" s="425"/>
      <c r="G121" s="425"/>
      <c r="H121" s="425"/>
      <c r="I121" s="425"/>
      <c r="J121" s="426"/>
      <c r="K121" s="415" t="e">
        <f t="shared" si="4"/>
        <v>#REF!</v>
      </c>
      <c r="L121" s="416"/>
      <c r="M121" s="416"/>
      <c r="N121" s="416"/>
      <c r="O121" s="416"/>
      <c r="P121" s="416"/>
      <c r="Q121" s="417"/>
      <c r="R121" s="415" t="e">
        <f t="shared" si="5"/>
        <v>#REF!</v>
      </c>
      <c r="S121" s="416"/>
      <c r="T121" s="416"/>
      <c r="U121" s="416"/>
      <c r="V121" s="416"/>
      <c r="W121" s="416"/>
      <c r="X121" s="417"/>
      <c r="Y121" s="415" t="e">
        <f t="shared" si="10"/>
        <v>#REF!</v>
      </c>
      <c r="Z121" s="416"/>
      <c r="AA121" s="416"/>
      <c r="AB121" s="416"/>
      <c r="AC121" s="416"/>
      <c r="AD121" s="416"/>
      <c r="AE121" s="417"/>
      <c r="AF121" s="415" t="e">
        <f t="shared" si="6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K121+Mês01!AN121</f>
        <v>#REF!</v>
      </c>
      <c r="AO121" s="416"/>
      <c r="AP121" s="416"/>
      <c r="AQ121" s="416"/>
      <c r="AR121" s="416"/>
      <c r="AS121" s="416"/>
      <c r="AT121" s="417"/>
      <c r="AU121" s="415" t="e">
        <f>R121+Mês01!AU121</f>
        <v>#REF!</v>
      </c>
      <c r="AV121" s="416"/>
      <c r="AW121" s="416"/>
      <c r="AX121" s="416"/>
      <c r="AY121" s="416"/>
      <c r="AZ121" s="416"/>
      <c r="BA121" s="417"/>
      <c r="BB121" s="415" t="e">
        <f>Y121+Mês01!BB121</f>
        <v>#REF!</v>
      </c>
      <c r="BC121" s="416"/>
      <c r="BD121" s="416"/>
      <c r="BE121" s="416"/>
      <c r="BF121" s="416"/>
      <c r="BG121" s="416"/>
      <c r="BH121" s="417"/>
      <c r="BI121" s="415" t="e">
        <f>AF121+Mês01!BI121</f>
        <v>#REF!</v>
      </c>
      <c r="BJ121" s="416"/>
      <c r="BK121" s="416"/>
      <c r="BL121" s="416"/>
      <c r="BM121" s="416"/>
      <c r="BN121" s="416"/>
      <c r="BO121" s="416"/>
      <c r="BP121" s="460"/>
    </row>
    <row r="122" spans="1:68" ht="14.25" x14ac:dyDescent="0.2">
      <c r="A122" s="11"/>
      <c r="B122" s="420" t="e">
        <f t="shared" si="1"/>
        <v>#REF!</v>
      </c>
      <c r="C122" s="421"/>
      <c r="D122" s="422"/>
      <c r="E122" s="424" t="e">
        <f t="shared" si="8"/>
        <v>#REF!</v>
      </c>
      <c r="F122" s="425"/>
      <c r="G122" s="425"/>
      <c r="H122" s="425"/>
      <c r="I122" s="425"/>
      <c r="J122" s="426"/>
      <c r="K122" s="415" t="e">
        <f t="shared" si="4"/>
        <v>#REF!</v>
      </c>
      <c r="L122" s="416"/>
      <c r="M122" s="416"/>
      <c r="N122" s="416"/>
      <c r="O122" s="416"/>
      <c r="P122" s="416"/>
      <c r="Q122" s="417"/>
      <c r="R122" s="415" t="e">
        <f t="shared" si="5"/>
        <v>#REF!</v>
      </c>
      <c r="S122" s="416"/>
      <c r="T122" s="416"/>
      <c r="U122" s="416"/>
      <c r="V122" s="416"/>
      <c r="W122" s="416"/>
      <c r="X122" s="417"/>
      <c r="Y122" s="415" t="e">
        <f t="shared" si="10"/>
        <v>#REF!</v>
      </c>
      <c r="Z122" s="416"/>
      <c r="AA122" s="416"/>
      <c r="AB122" s="416"/>
      <c r="AC122" s="416"/>
      <c r="AD122" s="416"/>
      <c r="AE122" s="417"/>
      <c r="AF122" s="415" t="e">
        <f t="shared" si="6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K122+Mês01!AN122</f>
        <v>#REF!</v>
      </c>
      <c r="AO122" s="416"/>
      <c r="AP122" s="416"/>
      <c r="AQ122" s="416"/>
      <c r="AR122" s="416"/>
      <c r="AS122" s="416"/>
      <c r="AT122" s="417"/>
      <c r="AU122" s="415" t="e">
        <f>R122+Mês01!AU122</f>
        <v>#REF!</v>
      </c>
      <c r="AV122" s="416"/>
      <c r="AW122" s="416"/>
      <c r="AX122" s="416"/>
      <c r="AY122" s="416"/>
      <c r="AZ122" s="416"/>
      <c r="BA122" s="417"/>
      <c r="BB122" s="415" t="e">
        <f>Y122+Mês01!BB122</f>
        <v>#REF!</v>
      </c>
      <c r="BC122" s="416"/>
      <c r="BD122" s="416"/>
      <c r="BE122" s="416"/>
      <c r="BF122" s="416"/>
      <c r="BG122" s="416"/>
      <c r="BH122" s="417"/>
      <c r="BI122" s="415" t="e">
        <f>AF122+Mês01!BI122</f>
        <v>#REF!</v>
      </c>
      <c r="BJ122" s="416"/>
      <c r="BK122" s="416"/>
      <c r="BL122" s="416"/>
      <c r="BM122" s="416"/>
      <c r="BN122" s="416"/>
      <c r="BO122" s="416"/>
      <c r="BP122" s="460"/>
    </row>
    <row r="123" spans="1:68" ht="14.25" x14ac:dyDescent="0.2">
      <c r="A123" s="11"/>
      <c r="B123" s="420" t="e">
        <f t="shared" si="1"/>
        <v>#REF!</v>
      </c>
      <c r="C123" s="421"/>
      <c r="D123" s="422"/>
      <c r="E123" s="424" t="e">
        <f t="shared" si="8"/>
        <v>#REF!</v>
      </c>
      <c r="F123" s="425"/>
      <c r="G123" s="425"/>
      <c r="H123" s="425"/>
      <c r="I123" s="425"/>
      <c r="J123" s="426"/>
      <c r="K123" s="415" t="e">
        <f t="shared" si="4"/>
        <v>#REF!</v>
      </c>
      <c r="L123" s="416"/>
      <c r="M123" s="416"/>
      <c r="N123" s="416"/>
      <c r="O123" s="416"/>
      <c r="P123" s="416"/>
      <c r="Q123" s="417"/>
      <c r="R123" s="415" t="e">
        <f t="shared" si="5"/>
        <v>#REF!</v>
      </c>
      <c r="S123" s="416"/>
      <c r="T123" s="416"/>
      <c r="U123" s="416"/>
      <c r="V123" s="416"/>
      <c r="W123" s="416"/>
      <c r="X123" s="417"/>
      <c r="Y123" s="415" t="e">
        <f t="shared" si="10"/>
        <v>#REF!</v>
      </c>
      <c r="Z123" s="416"/>
      <c r="AA123" s="416"/>
      <c r="AB123" s="416"/>
      <c r="AC123" s="416"/>
      <c r="AD123" s="416"/>
      <c r="AE123" s="417"/>
      <c r="AF123" s="415" t="e">
        <f t="shared" si="6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K123+Mês01!AN123</f>
        <v>#REF!</v>
      </c>
      <c r="AO123" s="416"/>
      <c r="AP123" s="416"/>
      <c r="AQ123" s="416"/>
      <c r="AR123" s="416"/>
      <c r="AS123" s="416"/>
      <c r="AT123" s="417"/>
      <c r="AU123" s="415" t="e">
        <f>R123+Mês01!AU123</f>
        <v>#REF!</v>
      </c>
      <c r="AV123" s="416"/>
      <c r="AW123" s="416"/>
      <c r="AX123" s="416"/>
      <c r="AY123" s="416"/>
      <c r="AZ123" s="416"/>
      <c r="BA123" s="417"/>
      <c r="BB123" s="415" t="e">
        <f>Y123+Mês01!BB123</f>
        <v>#REF!</v>
      </c>
      <c r="BC123" s="416"/>
      <c r="BD123" s="416"/>
      <c r="BE123" s="416"/>
      <c r="BF123" s="416"/>
      <c r="BG123" s="416"/>
      <c r="BH123" s="417"/>
      <c r="BI123" s="415" t="e">
        <f>AF123+Mês01!BI123</f>
        <v>#REF!</v>
      </c>
      <c r="BJ123" s="416"/>
      <c r="BK123" s="416"/>
      <c r="BL123" s="416"/>
      <c r="BM123" s="416"/>
      <c r="BN123" s="416"/>
      <c r="BO123" s="416"/>
      <c r="BP123" s="460"/>
    </row>
    <row r="124" spans="1:68" ht="14.25" x14ac:dyDescent="0.2">
      <c r="A124" s="11"/>
      <c r="B124" s="420" t="e">
        <f t="shared" si="1"/>
        <v>#REF!</v>
      </c>
      <c r="C124" s="421"/>
      <c r="D124" s="422"/>
      <c r="E124" s="424" t="e">
        <f t="shared" si="8"/>
        <v>#REF!</v>
      </c>
      <c r="F124" s="425"/>
      <c r="G124" s="425"/>
      <c r="H124" s="425"/>
      <c r="I124" s="425"/>
      <c r="J124" s="426"/>
      <c r="K124" s="415" t="e">
        <f t="shared" si="4"/>
        <v>#REF!</v>
      </c>
      <c r="L124" s="416"/>
      <c r="M124" s="416"/>
      <c r="N124" s="416"/>
      <c r="O124" s="416"/>
      <c r="P124" s="416"/>
      <c r="Q124" s="417"/>
      <c r="R124" s="415" t="e">
        <f t="shared" si="5"/>
        <v>#REF!</v>
      </c>
      <c r="S124" s="416"/>
      <c r="T124" s="416"/>
      <c r="U124" s="416"/>
      <c r="V124" s="416"/>
      <c r="W124" s="416"/>
      <c r="X124" s="417"/>
      <c r="Y124" s="415" t="e">
        <f t="shared" si="10"/>
        <v>#REF!</v>
      </c>
      <c r="Z124" s="416"/>
      <c r="AA124" s="416"/>
      <c r="AB124" s="416"/>
      <c r="AC124" s="416"/>
      <c r="AD124" s="416"/>
      <c r="AE124" s="417"/>
      <c r="AF124" s="415" t="e">
        <f t="shared" si="6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K124+Mês01!AN124</f>
        <v>#REF!</v>
      </c>
      <c r="AO124" s="416"/>
      <c r="AP124" s="416"/>
      <c r="AQ124" s="416"/>
      <c r="AR124" s="416"/>
      <c r="AS124" s="416"/>
      <c r="AT124" s="417"/>
      <c r="AU124" s="415" t="e">
        <f>R124+Mês01!AU124</f>
        <v>#REF!</v>
      </c>
      <c r="AV124" s="416"/>
      <c r="AW124" s="416"/>
      <c r="AX124" s="416"/>
      <c r="AY124" s="416"/>
      <c r="AZ124" s="416"/>
      <c r="BA124" s="417"/>
      <c r="BB124" s="415" t="e">
        <f>Y124+Mês01!BB124</f>
        <v>#REF!</v>
      </c>
      <c r="BC124" s="416"/>
      <c r="BD124" s="416"/>
      <c r="BE124" s="416"/>
      <c r="BF124" s="416"/>
      <c r="BG124" s="416"/>
      <c r="BH124" s="417"/>
      <c r="BI124" s="415" t="e">
        <f>AF124+Mês01!BI124</f>
        <v>#REF!</v>
      </c>
      <c r="BJ124" s="416"/>
      <c r="BK124" s="416"/>
      <c r="BL124" s="416"/>
      <c r="BM124" s="416"/>
      <c r="BN124" s="416"/>
      <c r="BO124" s="416"/>
      <c r="BP124" s="460"/>
    </row>
    <row r="125" spans="1:68" ht="14.25" x14ac:dyDescent="0.2">
      <c r="A125" s="11"/>
      <c r="B125" s="420" t="e">
        <f t="shared" si="1"/>
        <v>#REF!</v>
      </c>
      <c r="C125" s="421"/>
      <c r="D125" s="422"/>
      <c r="E125" s="424" t="e">
        <f t="shared" si="8"/>
        <v>#REF!</v>
      </c>
      <c r="F125" s="425"/>
      <c r="G125" s="425"/>
      <c r="H125" s="425"/>
      <c r="I125" s="425"/>
      <c r="J125" s="426"/>
      <c r="K125" s="415" t="e">
        <f t="shared" si="4"/>
        <v>#REF!</v>
      </c>
      <c r="L125" s="416"/>
      <c r="M125" s="416"/>
      <c r="N125" s="416"/>
      <c r="O125" s="416"/>
      <c r="P125" s="416"/>
      <c r="Q125" s="417"/>
      <c r="R125" s="415" t="e">
        <f t="shared" si="5"/>
        <v>#REF!</v>
      </c>
      <c r="S125" s="416"/>
      <c r="T125" s="416"/>
      <c r="U125" s="416"/>
      <c r="V125" s="416"/>
      <c r="W125" s="416"/>
      <c r="X125" s="417"/>
      <c r="Y125" s="415" t="e">
        <f t="shared" si="10"/>
        <v>#REF!</v>
      </c>
      <c r="Z125" s="416"/>
      <c r="AA125" s="416"/>
      <c r="AB125" s="416"/>
      <c r="AC125" s="416"/>
      <c r="AD125" s="416"/>
      <c r="AE125" s="417"/>
      <c r="AF125" s="415" t="e">
        <f t="shared" si="6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K125+Mês01!AN125</f>
        <v>#REF!</v>
      </c>
      <c r="AO125" s="416"/>
      <c r="AP125" s="416"/>
      <c r="AQ125" s="416"/>
      <c r="AR125" s="416"/>
      <c r="AS125" s="416"/>
      <c r="AT125" s="417"/>
      <c r="AU125" s="415" t="e">
        <f>R125+Mês01!AU125</f>
        <v>#REF!</v>
      </c>
      <c r="AV125" s="416"/>
      <c r="AW125" s="416"/>
      <c r="AX125" s="416"/>
      <c r="AY125" s="416"/>
      <c r="AZ125" s="416"/>
      <c r="BA125" s="417"/>
      <c r="BB125" s="415" t="e">
        <f>Y125+Mês01!BB125</f>
        <v>#REF!</v>
      </c>
      <c r="BC125" s="416"/>
      <c r="BD125" s="416"/>
      <c r="BE125" s="416"/>
      <c r="BF125" s="416"/>
      <c r="BG125" s="416"/>
      <c r="BH125" s="417"/>
      <c r="BI125" s="415" t="e">
        <f>AF125+Mês01!BI125</f>
        <v>#REF!</v>
      </c>
      <c r="BJ125" s="416"/>
      <c r="BK125" s="416"/>
      <c r="BL125" s="416"/>
      <c r="BM125" s="416"/>
      <c r="BN125" s="416"/>
      <c r="BO125" s="416"/>
      <c r="BP125" s="460"/>
    </row>
    <row r="126" spans="1:68" ht="14.25" x14ac:dyDescent="0.2">
      <c r="A126" s="11"/>
      <c r="B126" s="420" t="e">
        <f t="shared" si="1"/>
        <v>#REF!</v>
      </c>
      <c r="C126" s="421"/>
      <c r="D126" s="422"/>
      <c r="E126" s="424" t="e">
        <f t="shared" si="8"/>
        <v>#REF!</v>
      </c>
      <c r="F126" s="425"/>
      <c r="G126" s="425"/>
      <c r="H126" s="425"/>
      <c r="I126" s="425"/>
      <c r="J126" s="426"/>
      <c r="K126" s="415" t="e">
        <f t="shared" si="4"/>
        <v>#REF!</v>
      </c>
      <c r="L126" s="416"/>
      <c r="M126" s="416"/>
      <c r="N126" s="416"/>
      <c r="O126" s="416"/>
      <c r="P126" s="416"/>
      <c r="Q126" s="417"/>
      <c r="R126" s="415" t="e">
        <f t="shared" si="5"/>
        <v>#REF!</v>
      </c>
      <c r="S126" s="416"/>
      <c r="T126" s="416"/>
      <c r="U126" s="416"/>
      <c r="V126" s="416"/>
      <c r="W126" s="416"/>
      <c r="X126" s="417"/>
      <c r="Y126" s="415" t="e">
        <f t="shared" si="10"/>
        <v>#REF!</v>
      </c>
      <c r="Z126" s="416"/>
      <c r="AA126" s="416"/>
      <c r="AB126" s="416"/>
      <c r="AC126" s="416"/>
      <c r="AD126" s="416"/>
      <c r="AE126" s="417"/>
      <c r="AF126" s="415" t="e">
        <f t="shared" si="6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K126+Mês01!AN126</f>
        <v>#REF!</v>
      </c>
      <c r="AO126" s="416"/>
      <c r="AP126" s="416"/>
      <c r="AQ126" s="416"/>
      <c r="AR126" s="416"/>
      <c r="AS126" s="416"/>
      <c r="AT126" s="417"/>
      <c r="AU126" s="415" t="e">
        <f>R126+Mês01!AU126</f>
        <v>#REF!</v>
      </c>
      <c r="AV126" s="416"/>
      <c r="AW126" s="416"/>
      <c r="AX126" s="416"/>
      <c r="AY126" s="416"/>
      <c r="AZ126" s="416"/>
      <c r="BA126" s="417"/>
      <c r="BB126" s="415" t="e">
        <f>Y126+Mês01!BB126</f>
        <v>#REF!</v>
      </c>
      <c r="BC126" s="416"/>
      <c r="BD126" s="416"/>
      <c r="BE126" s="416"/>
      <c r="BF126" s="416"/>
      <c r="BG126" s="416"/>
      <c r="BH126" s="417"/>
      <c r="BI126" s="415" t="e">
        <f>AF126+Mês01!BI126</f>
        <v>#REF!</v>
      </c>
      <c r="BJ126" s="416"/>
      <c r="BK126" s="416"/>
      <c r="BL126" s="416"/>
      <c r="BM126" s="416"/>
      <c r="BN126" s="416"/>
      <c r="BO126" s="416"/>
      <c r="BP126" s="460"/>
    </row>
    <row r="127" spans="1:68" ht="14.25" x14ac:dyDescent="0.2">
      <c r="A127" s="11"/>
      <c r="B127" s="420" t="e">
        <f t="shared" si="1"/>
        <v>#REF!</v>
      </c>
      <c r="C127" s="421"/>
      <c r="D127" s="422"/>
      <c r="E127" s="424" t="e">
        <f t="shared" si="8"/>
        <v>#REF!</v>
      </c>
      <c r="F127" s="425"/>
      <c r="G127" s="425"/>
      <c r="H127" s="425"/>
      <c r="I127" s="425"/>
      <c r="J127" s="426"/>
      <c r="K127" s="415" t="e">
        <f t="shared" si="4"/>
        <v>#REF!</v>
      </c>
      <c r="L127" s="416"/>
      <c r="M127" s="416"/>
      <c r="N127" s="416"/>
      <c r="O127" s="416"/>
      <c r="P127" s="416"/>
      <c r="Q127" s="417"/>
      <c r="R127" s="415" t="e">
        <f t="shared" si="5"/>
        <v>#REF!</v>
      </c>
      <c r="S127" s="416"/>
      <c r="T127" s="416"/>
      <c r="U127" s="416"/>
      <c r="V127" s="416"/>
      <c r="W127" s="416"/>
      <c r="X127" s="417"/>
      <c r="Y127" s="415" t="e">
        <f t="shared" si="10"/>
        <v>#REF!</v>
      </c>
      <c r="Z127" s="416"/>
      <c r="AA127" s="416"/>
      <c r="AB127" s="416"/>
      <c r="AC127" s="416"/>
      <c r="AD127" s="416"/>
      <c r="AE127" s="417"/>
      <c r="AF127" s="415" t="e">
        <f t="shared" si="6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K127+Mês01!AN127</f>
        <v>#REF!</v>
      </c>
      <c r="AO127" s="416"/>
      <c r="AP127" s="416"/>
      <c r="AQ127" s="416"/>
      <c r="AR127" s="416"/>
      <c r="AS127" s="416"/>
      <c r="AT127" s="417"/>
      <c r="AU127" s="415" t="e">
        <f>R127+Mês01!AU127</f>
        <v>#REF!</v>
      </c>
      <c r="AV127" s="416"/>
      <c r="AW127" s="416"/>
      <c r="AX127" s="416"/>
      <c r="AY127" s="416"/>
      <c r="AZ127" s="416"/>
      <c r="BA127" s="417"/>
      <c r="BB127" s="415" t="e">
        <f>Y127+Mês01!BB127</f>
        <v>#REF!</v>
      </c>
      <c r="BC127" s="416"/>
      <c r="BD127" s="416"/>
      <c r="BE127" s="416"/>
      <c r="BF127" s="416"/>
      <c r="BG127" s="416"/>
      <c r="BH127" s="417"/>
      <c r="BI127" s="415" t="e">
        <f>AF127+Mês01!BI127</f>
        <v>#REF!</v>
      </c>
      <c r="BJ127" s="416"/>
      <c r="BK127" s="416"/>
      <c r="BL127" s="416"/>
      <c r="BM127" s="416"/>
      <c r="BN127" s="416"/>
      <c r="BO127" s="416"/>
      <c r="BP127" s="460"/>
    </row>
    <row r="128" spans="1:68" ht="14.25" x14ac:dyDescent="0.2">
      <c r="A128" s="11"/>
      <c r="B128" s="420" t="e">
        <f t="shared" si="1"/>
        <v>#REF!</v>
      </c>
      <c r="C128" s="421"/>
      <c r="D128" s="422"/>
      <c r="E128" s="424" t="e">
        <f t="shared" si="8"/>
        <v>#REF!</v>
      </c>
      <c r="F128" s="425"/>
      <c r="G128" s="425"/>
      <c r="H128" s="425"/>
      <c r="I128" s="425"/>
      <c r="J128" s="426"/>
      <c r="K128" s="415" t="e">
        <f t="shared" si="4"/>
        <v>#REF!</v>
      </c>
      <c r="L128" s="416"/>
      <c r="M128" s="416"/>
      <c r="N128" s="416"/>
      <c r="O128" s="416"/>
      <c r="P128" s="416"/>
      <c r="Q128" s="417"/>
      <c r="R128" s="415" t="e">
        <f t="shared" si="5"/>
        <v>#REF!</v>
      </c>
      <c r="S128" s="416"/>
      <c r="T128" s="416"/>
      <c r="U128" s="416"/>
      <c r="V128" s="416"/>
      <c r="W128" s="416"/>
      <c r="X128" s="417"/>
      <c r="Y128" s="415" t="e">
        <f t="shared" si="10"/>
        <v>#REF!</v>
      </c>
      <c r="Z128" s="416"/>
      <c r="AA128" s="416"/>
      <c r="AB128" s="416"/>
      <c r="AC128" s="416"/>
      <c r="AD128" s="416"/>
      <c r="AE128" s="417"/>
      <c r="AF128" s="415" t="e">
        <f t="shared" si="6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K128+Mês01!AN128</f>
        <v>#REF!</v>
      </c>
      <c r="AO128" s="416"/>
      <c r="AP128" s="416"/>
      <c r="AQ128" s="416"/>
      <c r="AR128" s="416"/>
      <c r="AS128" s="416"/>
      <c r="AT128" s="417"/>
      <c r="AU128" s="415" t="e">
        <f>R128+Mês01!AU128</f>
        <v>#REF!</v>
      </c>
      <c r="AV128" s="416"/>
      <c r="AW128" s="416"/>
      <c r="AX128" s="416"/>
      <c r="AY128" s="416"/>
      <c r="AZ128" s="416"/>
      <c r="BA128" s="417"/>
      <c r="BB128" s="415" t="e">
        <f>Y128+Mês01!BB128</f>
        <v>#REF!</v>
      </c>
      <c r="BC128" s="416"/>
      <c r="BD128" s="416"/>
      <c r="BE128" s="416"/>
      <c r="BF128" s="416"/>
      <c r="BG128" s="416"/>
      <c r="BH128" s="417"/>
      <c r="BI128" s="415" t="e">
        <f>AF128+Mês01!BI128</f>
        <v>#REF!</v>
      </c>
      <c r="BJ128" s="416"/>
      <c r="BK128" s="416"/>
      <c r="BL128" s="416"/>
      <c r="BM128" s="416"/>
      <c r="BN128" s="416"/>
      <c r="BO128" s="416"/>
      <c r="BP128" s="460"/>
    </row>
    <row r="129" spans="1:68" ht="14.25" x14ac:dyDescent="0.2">
      <c r="A129" s="11"/>
      <c r="B129" s="420" t="e">
        <f t="shared" si="1"/>
        <v>#REF!</v>
      </c>
      <c r="C129" s="421"/>
      <c r="D129" s="422"/>
      <c r="E129" s="424" t="e">
        <f t="shared" si="8"/>
        <v>#REF!</v>
      </c>
      <c r="F129" s="425"/>
      <c r="G129" s="425"/>
      <c r="H129" s="425"/>
      <c r="I129" s="425"/>
      <c r="J129" s="426"/>
      <c r="K129" s="415" t="e">
        <f t="shared" si="4"/>
        <v>#REF!</v>
      </c>
      <c r="L129" s="416"/>
      <c r="M129" s="416"/>
      <c r="N129" s="416"/>
      <c r="O129" s="416"/>
      <c r="P129" s="416"/>
      <c r="Q129" s="417"/>
      <c r="R129" s="415" t="e">
        <f t="shared" si="5"/>
        <v>#REF!</v>
      </c>
      <c r="S129" s="416"/>
      <c r="T129" s="416"/>
      <c r="U129" s="416"/>
      <c r="V129" s="416"/>
      <c r="W129" s="416"/>
      <c r="X129" s="417"/>
      <c r="Y129" s="415" t="e">
        <f t="shared" si="10"/>
        <v>#REF!</v>
      </c>
      <c r="Z129" s="416"/>
      <c r="AA129" s="416"/>
      <c r="AB129" s="416"/>
      <c r="AC129" s="416"/>
      <c r="AD129" s="416"/>
      <c r="AE129" s="417"/>
      <c r="AF129" s="415" t="e">
        <f t="shared" si="6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K129+Mês01!AN129</f>
        <v>#REF!</v>
      </c>
      <c r="AO129" s="416"/>
      <c r="AP129" s="416"/>
      <c r="AQ129" s="416"/>
      <c r="AR129" s="416"/>
      <c r="AS129" s="416"/>
      <c r="AT129" s="417"/>
      <c r="AU129" s="415" t="e">
        <f>R129+Mês01!AU129</f>
        <v>#REF!</v>
      </c>
      <c r="AV129" s="416"/>
      <c r="AW129" s="416"/>
      <c r="AX129" s="416"/>
      <c r="AY129" s="416"/>
      <c r="AZ129" s="416"/>
      <c r="BA129" s="417"/>
      <c r="BB129" s="415" t="e">
        <f>Y129+Mês01!BB129</f>
        <v>#REF!</v>
      </c>
      <c r="BC129" s="416"/>
      <c r="BD129" s="416"/>
      <c r="BE129" s="416"/>
      <c r="BF129" s="416"/>
      <c r="BG129" s="416"/>
      <c r="BH129" s="417"/>
      <c r="BI129" s="415" t="e">
        <f>AF129+Mês01!BI129</f>
        <v>#REF!</v>
      </c>
      <c r="BJ129" s="416"/>
      <c r="BK129" s="416"/>
      <c r="BL129" s="416"/>
      <c r="BM129" s="416"/>
      <c r="BN129" s="416"/>
      <c r="BO129" s="416"/>
      <c r="BP129" s="460"/>
    </row>
    <row r="130" spans="1:68" ht="14.25" x14ac:dyDescent="0.2">
      <c r="A130" s="11"/>
      <c r="B130" s="420" t="e">
        <f t="shared" si="1"/>
        <v>#REF!</v>
      </c>
      <c r="C130" s="421"/>
      <c r="D130" s="422"/>
      <c r="E130" s="424" t="e">
        <f t="shared" si="8"/>
        <v>#REF!</v>
      </c>
      <c r="F130" s="425"/>
      <c r="G130" s="425"/>
      <c r="H130" s="425"/>
      <c r="I130" s="425"/>
      <c r="J130" s="426"/>
      <c r="K130" s="415" t="e">
        <f t="shared" si="4"/>
        <v>#REF!</v>
      </c>
      <c r="L130" s="416"/>
      <c r="M130" s="416"/>
      <c r="N130" s="416"/>
      <c r="O130" s="416"/>
      <c r="P130" s="416"/>
      <c r="Q130" s="417"/>
      <c r="R130" s="415" t="e">
        <f t="shared" si="5"/>
        <v>#REF!</v>
      </c>
      <c r="S130" s="416"/>
      <c r="T130" s="416"/>
      <c r="U130" s="416"/>
      <c r="V130" s="416"/>
      <c r="W130" s="416"/>
      <c r="X130" s="417"/>
      <c r="Y130" s="415" t="e">
        <f t="shared" si="10"/>
        <v>#REF!</v>
      </c>
      <c r="Z130" s="416"/>
      <c r="AA130" s="416"/>
      <c r="AB130" s="416"/>
      <c r="AC130" s="416"/>
      <c r="AD130" s="416"/>
      <c r="AE130" s="417"/>
      <c r="AF130" s="415" t="e">
        <f t="shared" si="6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K130+Mês01!AN130</f>
        <v>#REF!</v>
      </c>
      <c r="AO130" s="416"/>
      <c r="AP130" s="416"/>
      <c r="AQ130" s="416"/>
      <c r="AR130" s="416"/>
      <c r="AS130" s="416"/>
      <c r="AT130" s="417"/>
      <c r="AU130" s="415" t="e">
        <f>R130+Mês01!AU130</f>
        <v>#REF!</v>
      </c>
      <c r="AV130" s="416"/>
      <c r="AW130" s="416"/>
      <c r="AX130" s="416"/>
      <c r="AY130" s="416"/>
      <c r="AZ130" s="416"/>
      <c r="BA130" s="417"/>
      <c r="BB130" s="415" t="e">
        <f>Y130+Mês01!BB130</f>
        <v>#REF!</v>
      </c>
      <c r="BC130" s="416"/>
      <c r="BD130" s="416"/>
      <c r="BE130" s="416"/>
      <c r="BF130" s="416"/>
      <c r="BG130" s="416"/>
      <c r="BH130" s="417"/>
      <c r="BI130" s="415" t="e">
        <f>AF130+Mês01!BI130</f>
        <v>#REF!</v>
      </c>
      <c r="BJ130" s="416"/>
      <c r="BK130" s="416"/>
      <c r="BL130" s="416"/>
      <c r="BM130" s="416"/>
      <c r="BN130" s="416"/>
      <c r="BO130" s="416"/>
      <c r="BP130" s="460"/>
    </row>
    <row r="131" spans="1:68" ht="14.25" x14ac:dyDescent="0.2">
      <c r="A131" s="11"/>
      <c r="B131" s="420" t="e">
        <f t="shared" si="1"/>
        <v>#REF!</v>
      </c>
      <c r="C131" s="421"/>
      <c r="D131" s="422"/>
      <c r="E131" s="424" t="e">
        <f t="shared" si="8"/>
        <v>#REF!</v>
      </c>
      <c r="F131" s="425"/>
      <c r="G131" s="425"/>
      <c r="H131" s="425"/>
      <c r="I131" s="425"/>
      <c r="J131" s="426"/>
      <c r="K131" s="415" t="e">
        <f t="shared" si="4"/>
        <v>#REF!</v>
      </c>
      <c r="L131" s="416"/>
      <c r="M131" s="416"/>
      <c r="N131" s="416"/>
      <c r="O131" s="416"/>
      <c r="P131" s="416"/>
      <c r="Q131" s="417"/>
      <c r="R131" s="415" t="e">
        <f t="shared" si="5"/>
        <v>#REF!</v>
      </c>
      <c r="S131" s="416"/>
      <c r="T131" s="416"/>
      <c r="U131" s="416"/>
      <c r="V131" s="416"/>
      <c r="W131" s="416"/>
      <c r="X131" s="417"/>
      <c r="Y131" s="415" t="e">
        <f t="shared" si="10"/>
        <v>#REF!</v>
      </c>
      <c r="Z131" s="416"/>
      <c r="AA131" s="416"/>
      <c r="AB131" s="416"/>
      <c r="AC131" s="416"/>
      <c r="AD131" s="416"/>
      <c r="AE131" s="417"/>
      <c r="AF131" s="415" t="e">
        <f t="shared" si="6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K131+Mês01!AN131</f>
        <v>#REF!</v>
      </c>
      <c r="AO131" s="416"/>
      <c r="AP131" s="416"/>
      <c r="AQ131" s="416"/>
      <c r="AR131" s="416"/>
      <c r="AS131" s="416"/>
      <c r="AT131" s="417"/>
      <c r="AU131" s="415" t="e">
        <f>R131+Mês01!AU131</f>
        <v>#REF!</v>
      </c>
      <c r="AV131" s="416"/>
      <c r="AW131" s="416"/>
      <c r="AX131" s="416"/>
      <c r="AY131" s="416"/>
      <c r="AZ131" s="416"/>
      <c r="BA131" s="417"/>
      <c r="BB131" s="415" t="e">
        <f>Y131+Mês01!BB131</f>
        <v>#REF!</v>
      </c>
      <c r="BC131" s="416"/>
      <c r="BD131" s="416"/>
      <c r="BE131" s="416"/>
      <c r="BF131" s="416"/>
      <c r="BG131" s="416"/>
      <c r="BH131" s="417"/>
      <c r="BI131" s="415" t="e">
        <f>AF131+Mês01!BI131</f>
        <v>#REF!</v>
      </c>
      <c r="BJ131" s="416"/>
      <c r="BK131" s="416"/>
      <c r="BL131" s="416"/>
      <c r="BM131" s="416"/>
      <c r="BN131" s="416"/>
      <c r="BO131" s="416"/>
      <c r="BP131" s="460"/>
    </row>
    <row r="132" spans="1:68" ht="14.25" x14ac:dyDescent="0.2">
      <c r="A132" s="11"/>
      <c r="B132" s="420" t="e">
        <f t="shared" si="1"/>
        <v>#REF!</v>
      </c>
      <c r="C132" s="421"/>
      <c r="D132" s="422"/>
      <c r="E132" s="424" t="e">
        <f t="shared" si="8"/>
        <v>#REF!</v>
      </c>
      <c r="F132" s="425"/>
      <c r="G132" s="425"/>
      <c r="H132" s="425"/>
      <c r="I132" s="425"/>
      <c r="J132" s="426"/>
      <c r="K132" s="415" t="e">
        <f t="shared" si="4"/>
        <v>#REF!</v>
      </c>
      <c r="L132" s="416"/>
      <c r="M132" s="416"/>
      <c r="N132" s="416"/>
      <c r="O132" s="416"/>
      <c r="P132" s="416"/>
      <c r="Q132" s="417"/>
      <c r="R132" s="415" t="e">
        <f t="shared" si="5"/>
        <v>#REF!</v>
      </c>
      <c r="S132" s="416"/>
      <c r="T132" s="416"/>
      <c r="U132" s="416"/>
      <c r="V132" s="416"/>
      <c r="W132" s="416"/>
      <c r="X132" s="417"/>
      <c r="Y132" s="415" t="e">
        <f t="shared" si="10"/>
        <v>#REF!</v>
      </c>
      <c r="Z132" s="416"/>
      <c r="AA132" s="416"/>
      <c r="AB132" s="416"/>
      <c r="AC132" s="416"/>
      <c r="AD132" s="416"/>
      <c r="AE132" s="417"/>
      <c r="AF132" s="415" t="e">
        <f t="shared" si="6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K132+Mês01!AN132</f>
        <v>#REF!</v>
      </c>
      <c r="AO132" s="416"/>
      <c r="AP132" s="416"/>
      <c r="AQ132" s="416"/>
      <c r="AR132" s="416"/>
      <c r="AS132" s="416"/>
      <c r="AT132" s="417"/>
      <c r="AU132" s="415" t="e">
        <f>R132+Mês01!AU132</f>
        <v>#REF!</v>
      </c>
      <c r="AV132" s="416"/>
      <c r="AW132" s="416"/>
      <c r="AX132" s="416"/>
      <c r="AY132" s="416"/>
      <c r="AZ132" s="416"/>
      <c r="BA132" s="417"/>
      <c r="BB132" s="415" t="e">
        <f>Y132+Mês01!BB132</f>
        <v>#REF!</v>
      </c>
      <c r="BC132" s="416"/>
      <c r="BD132" s="416"/>
      <c r="BE132" s="416"/>
      <c r="BF132" s="416"/>
      <c r="BG132" s="416"/>
      <c r="BH132" s="417"/>
      <c r="BI132" s="415" t="e">
        <f>AF132+Mês01!BI132</f>
        <v>#REF!</v>
      </c>
      <c r="BJ132" s="416"/>
      <c r="BK132" s="416"/>
      <c r="BL132" s="416"/>
      <c r="BM132" s="416"/>
      <c r="BN132" s="416"/>
      <c r="BO132" s="416"/>
      <c r="BP132" s="460"/>
    </row>
    <row r="133" spans="1:68" ht="14.25" x14ac:dyDescent="0.2">
      <c r="A133" s="11"/>
      <c r="B133" s="420" t="e">
        <f t="shared" si="1"/>
        <v>#REF!</v>
      </c>
      <c r="C133" s="421"/>
      <c r="D133" s="422"/>
      <c r="E133" s="424" t="e">
        <f t="shared" si="8"/>
        <v>#REF!</v>
      </c>
      <c r="F133" s="425"/>
      <c r="G133" s="425"/>
      <c r="H133" s="425"/>
      <c r="I133" s="425"/>
      <c r="J133" s="426"/>
      <c r="K133" s="415" t="e">
        <f t="shared" si="4"/>
        <v>#REF!</v>
      </c>
      <c r="L133" s="416"/>
      <c r="M133" s="416"/>
      <c r="N133" s="416"/>
      <c r="O133" s="416"/>
      <c r="P133" s="416"/>
      <c r="Q133" s="417"/>
      <c r="R133" s="415" t="e">
        <f t="shared" si="5"/>
        <v>#REF!</v>
      </c>
      <c r="S133" s="416"/>
      <c r="T133" s="416"/>
      <c r="U133" s="416"/>
      <c r="V133" s="416"/>
      <c r="W133" s="416"/>
      <c r="X133" s="417"/>
      <c r="Y133" s="415" t="e">
        <f t="shared" si="10"/>
        <v>#REF!</v>
      </c>
      <c r="Z133" s="416"/>
      <c r="AA133" s="416"/>
      <c r="AB133" s="416"/>
      <c r="AC133" s="416"/>
      <c r="AD133" s="416"/>
      <c r="AE133" s="417"/>
      <c r="AF133" s="415" t="e">
        <f t="shared" si="6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K133+Mês01!AN133</f>
        <v>#REF!</v>
      </c>
      <c r="AO133" s="416"/>
      <c r="AP133" s="416"/>
      <c r="AQ133" s="416"/>
      <c r="AR133" s="416"/>
      <c r="AS133" s="416"/>
      <c r="AT133" s="417"/>
      <c r="AU133" s="415" t="e">
        <f>R133+Mês01!AU133</f>
        <v>#REF!</v>
      </c>
      <c r="AV133" s="416"/>
      <c r="AW133" s="416"/>
      <c r="AX133" s="416"/>
      <c r="AY133" s="416"/>
      <c r="AZ133" s="416"/>
      <c r="BA133" s="417"/>
      <c r="BB133" s="415" t="e">
        <f>Y133+Mês01!BB133</f>
        <v>#REF!</v>
      </c>
      <c r="BC133" s="416"/>
      <c r="BD133" s="416"/>
      <c r="BE133" s="416"/>
      <c r="BF133" s="416"/>
      <c r="BG133" s="416"/>
      <c r="BH133" s="417"/>
      <c r="BI133" s="415" t="e">
        <f>AF133+Mês01!BI133</f>
        <v>#REF!</v>
      </c>
      <c r="BJ133" s="416"/>
      <c r="BK133" s="416"/>
      <c r="BL133" s="416"/>
      <c r="BM133" s="416"/>
      <c r="BN133" s="416"/>
      <c r="BO133" s="416"/>
      <c r="BP133" s="460"/>
    </row>
    <row r="134" spans="1:68" ht="14.25" x14ac:dyDescent="0.2">
      <c r="A134" s="11"/>
      <c r="B134" s="420" t="e">
        <f t="shared" si="1"/>
        <v>#REF!</v>
      </c>
      <c r="C134" s="421"/>
      <c r="D134" s="422"/>
      <c r="E134" s="424" t="e">
        <f t="shared" si="8"/>
        <v>#REF!</v>
      </c>
      <c r="F134" s="425"/>
      <c r="G134" s="425"/>
      <c r="H134" s="425"/>
      <c r="I134" s="425"/>
      <c r="J134" s="426"/>
      <c r="K134" s="415" t="e">
        <f t="shared" si="4"/>
        <v>#REF!</v>
      </c>
      <c r="L134" s="416"/>
      <c r="M134" s="416"/>
      <c r="N134" s="416"/>
      <c r="O134" s="416"/>
      <c r="P134" s="416"/>
      <c r="Q134" s="417"/>
      <c r="R134" s="415" t="e">
        <f t="shared" si="5"/>
        <v>#REF!</v>
      </c>
      <c r="S134" s="416"/>
      <c r="T134" s="416"/>
      <c r="U134" s="416"/>
      <c r="V134" s="416"/>
      <c r="W134" s="416"/>
      <c r="X134" s="417"/>
      <c r="Y134" s="415" t="e">
        <f t="shared" si="10"/>
        <v>#REF!</v>
      </c>
      <c r="Z134" s="416"/>
      <c r="AA134" s="416"/>
      <c r="AB134" s="416"/>
      <c r="AC134" s="416"/>
      <c r="AD134" s="416"/>
      <c r="AE134" s="417"/>
      <c r="AF134" s="415" t="e">
        <f t="shared" si="6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K134+Mês01!AN134</f>
        <v>#REF!</v>
      </c>
      <c r="AO134" s="416"/>
      <c r="AP134" s="416"/>
      <c r="AQ134" s="416"/>
      <c r="AR134" s="416"/>
      <c r="AS134" s="416"/>
      <c r="AT134" s="417"/>
      <c r="AU134" s="415" t="e">
        <f>R134+Mês01!AU134</f>
        <v>#REF!</v>
      </c>
      <c r="AV134" s="416"/>
      <c r="AW134" s="416"/>
      <c r="AX134" s="416"/>
      <c r="AY134" s="416"/>
      <c r="AZ134" s="416"/>
      <c r="BA134" s="417"/>
      <c r="BB134" s="415" t="e">
        <f>Y134+Mês01!BB134</f>
        <v>#REF!</v>
      </c>
      <c r="BC134" s="416"/>
      <c r="BD134" s="416"/>
      <c r="BE134" s="416"/>
      <c r="BF134" s="416"/>
      <c r="BG134" s="416"/>
      <c r="BH134" s="417"/>
      <c r="BI134" s="415" t="e">
        <f>AF134+Mês01!BI134</f>
        <v>#REF!</v>
      </c>
      <c r="BJ134" s="416"/>
      <c r="BK134" s="416"/>
      <c r="BL134" s="416"/>
      <c r="BM134" s="416"/>
      <c r="BN134" s="416"/>
      <c r="BO134" s="416"/>
      <c r="BP134" s="460"/>
    </row>
    <row r="135" spans="1:68" ht="14.25" x14ac:dyDescent="0.2">
      <c r="A135" s="11"/>
      <c r="B135" s="420" t="e">
        <f t="shared" si="1"/>
        <v>#REF!</v>
      </c>
      <c r="C135" s="421"/>
      <c r="D135" s="422"/>
      <c r="E135" s="424" t="e">
        <f t="shared" si="8"/>
        <v>#REF!</v>
      </c>
      <c r="F135" s="425"/>
      <c r="G135" s="425"/>
      <c r="H135" s="425"/>
      <c r="I135" s="425"/>
      <c r="J135" s="426"/>
      <c r="K135" s="415" t="e">
        <f t="shared" si="4"/>
        <v>#REF!</v>
      </c>
      <c r="L135" s="416"/>
      <c r="M135" s="416"/>
      <c r="N135" s="416"/>
      <c r="O135" s="416"/>
      <c r="P135" s="416"/>
      <c r="Q135" s="417"/>
      <c r="R135" s="415" t="e">
        <f t="shared" si="5"/>
        <v>#REF!</v>
      </c>
      <c r="S135" s="416"/>
      <c r="T135" s="416"/>
      <c r="U135" s="416"/>
      <c r="V135" s="416"/>
      <c r="W135" s="416"/>
      <c r="X135" s="417"/>
      <c r="Y135" s="415" t="e">
        <f t="shared" si="10"/>
        <v>#REF!</v>
      </c>
      <c r="Z135" s="416"/>
      <c r="AA135" s="416"/>
      <c r="AB135" s="416"/>
      <c r="AC135" s="416"/>
      <c r="AD135" s="416"/>
      <c r="AE135" s="417"/>
      <c r="AF135" s="415" t="e">
        <f t="shared" si="6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K135+Mês01!AN135</f>
        <v>#REF!</v>
      </c>
      <c r="AO135" s="416"/>
      <c r="AP135" s="416"/>
      <c r="AQ135" s="416"/>
      <c r="AR135" s="416"/>
      <c r="AS135" s="416"/>
      <c r="AT135" s="417"/>
      <c r="AU135" s="415" t="e">
        <f>R135+Mês01!AU135</f>
        <v>#REF!</v>
      </c>
      <c r="AV135" s="416"/>
      <c r="AW135" s="416"/>
      <c r="AX135" s="416"/>
      <c r="AY135" s="416"/>
      <c r="AZ135" s="416"/>
      <c r="BA135" s="417"/>
      <c r="BB135" s="415" t="e">
        <f>Y135+Mês01!BB135</f>
        <v>#REF!</v>
      </c>
      <c r="BC135" s="416"/>
      <c r="BD135" s="416"/>
      <c r="BE135" s="416"/>
      <c r="BF135" s="416"/>
      <c r="BG135" s="416"/>
      <c r="BH135" s="417"/>
      <c r="BI135" s="415" t="e">
        <f>AF135+Mês01!BI135</f>
        <v>#REF!</v>
      </c>
      <c r="BJ135" s="416"/>
      <c r="BK135" s="416"/>
      <c r="BL135" s="416"/>
      <c r="BM135" s="416"/>
      <c r="BN135" s="416"/>
      <c r="BO135" s="416"/>
      <c r="BP135" s="460"/>
    </row>
    <row r="136" spans="1:68" ht="14.25" x14ac:dyDescent="0.2">
      <c r="A136" s="11"/>
      <c r="B136" s="420" t="e">
        <f t="shared" si="1"/>
        <v>#REF!</v>
      </c>
      <c r="C136" s="421"/>
      <c r="D136" s="422"/>
      <c r="E136" s="424" t="e">
        <f t="shared" si="8"/>
        <v>#REF!</v>
      </c>
      <c r="F136" s="425"/>
      <c r="G136" s="425"/>
      <c r="H136" s="425"/>
      <c r="I136" s="425"/>
      <c r="J136" s="426"/>
      <c r="K136" s="415" t="e">
        <f t="shared" si="4"/>
        <v>#REF!</v>
      </c>
      <c r="L136" s="416"/>
      <c r="M136" s="416"/>
      <c r="N136" s="416"/>
      <c r="O136" s="416"/>
      <c r="P136" s="416"/>
      <c r="Q136" s="417"/>
      <c r="R136" s="415" t="e">
        <f t="shared" si="5"/>
        <v>#REF!</v>
      </c>
      <c r="S136" s="416"/>
      <c r="T136" s="416"/>
      <c r="U136" s="416"/>
      <c r="V136" s="416"/>
      <c r="W136" s="416"/>
      <c r="X136" s="417"/>
      <c r="Y136" s="415">
        <f t="shared" si="10"/>
        <v>0</v>
      </c>
      <c r="Z136" s="416"/>
      <c r="AA136" s="416"/>
      <c r="AB136" s="416"/>
      <c r="AC136" s="416"/>
      <c r="AD136" s="416"/>
      <c r="AE136" s="417"/>
      <c r="AF136" s="415" t="e">
        <f t="shared" si="6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K136+Mês01!AN136</f>
        <v>#REF!</v>
      </c>
      <c r="AO136" s="416"/>
      <c r="AP136" s="416"/>
      <c r="AQ136" s="416"/>
      <c r="AR136" s="416"/>
      <c r="AS136" s="416"/>
      <c r="AT136" s="417"/>
      <c r="AU136" s="415" t="e">
        <f>R136+Mês01!AU136</f>
        <v>#REF!</v>
      </c>
      <c r="AV136" s="416"/>
      <c r="AW136" s="416"/>
      <c r="AX136" s="416"/>
      <c r="AY136" s="416"/>
      <c r="AZ136" s="416"/>
      <c r="BA136" s="417"/>
      <c r="BB136" s="415">
        <f>Y136+Mês01!BB136</f>
        <v>0</v>
      </c>
      <c r="BC136" s="416"/>
      <c r="BD136" s="416"/>
      <c r="BE136" s="416"/>
      <c r="BF136" s="416"/>
      <c r="BG136" s="416"/>
      <c r="BH136" s="417"/>
      <c r="BI136" s="415" t="e">
        <f>AF136+Mês01!BI136</f>
        <v>#REF!</v>
      </c>
      <c r="BJ136" s="416"/>
      <c r="BK136" s="416"/>
      <c r="BL136" s="416"/>
      <c r="BM136" s="416"/>
      <c r="BN136" s="416"/>
      <c r="BO136" s="416"/>
      <c r="BP136" s="460"/>
    </row>
    <row r="137" spans="1:68" ht="14.25" x14ac:dyDescent="0.2">
      <c r="A137" s="11"/>
      <c r="B137" s="420" t="e">
        <f t="shared" si="1"/>
        <v>#REF!</v>
      </c>
      <c r="C137" s="421"/>
      <c r="D137" s="422"/>
      <c r="E137" s="424" t="e">
        <f t="shared" si="8"/>
        <v>#REF!</v>
      </c>
      <c r="F137" s="425"/>
      <c r="G137" s="425"/>
      <c r="H137" s="425"/>
      <c r="I137" s="425"/>
      <c r="J137" s="426"/>
      <c r="K137" s="415" t="e">
        <f t="shared" si="4"/>
        <v>#REF!</v>
      </c>
      <c r="L137" s="416"/>
      <c r="M137" s="416"/>
      <c r="N137" s="416"/>
      <c r="O137" s="416"/>
      <c r="P137" s="416"/>
      <c r="Q137" s="417"/>
      <c r="R137" s="415" t="e">
        <f t="shared" si="5"/>
        <v>#REF!</v>
      </c>
      <c r="S137" s="416"/>
      <c r="T137" s="416"/>
      <c r="U137" s="416"/>
      <c r="V137" s="416"/>
      <c r="W137" s="416"/>
      <c r="X137" s="417"/>
      <c r="Y137" s="415">
        <f t="shared" si="10"/>
        <v>0</v>
      </c>
      <c r="Z137" s="416"/>
      <c r="AA137" s="416"/>
      <c r="AB137" s="416"/>
      <c r="AC137" s="416"/>
      <c r="AD137" s="416"/>
      <c r="AE137" s="417"/>
      <c r="AF137" s="415" t="e">
        <f t="shared" si="6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K137+Mês01!AN137</f>
        <v>#REF!</v>
      </c>
      <c r="AO137" s="416"/>
      <c r="AP137" s="416"/>
      <c r="AQ137" s="416"/>
      <c r="AR137" s="416"/>
      <c r="AS137" s="416"/>
      <c r="AT137" s="417"/>
      <c r="AU137" s="415" t="e">
        <f>R137+Mês01!AU137</f>
        <v>#REF!</v>
      </c>
      <c r="AV137" s="416"/>
      <c r="AW137" s="416"/>
      <c r="AX137" s="416"/>
      <c r="AY137" s="416"/>
      <c r="AZ137" s="416"/>
      <c r="BA137" s="417"/>
      <c r="BB137" s="415">
        <f>Y137+Mês01!BB137</f>
        <v>0</v>
      </c>
      <c r="BC137" s="416"/>
      <c r="BD137" s="416"/>
      <c r="BE137" s="416"/>
      <c r="BF137" s="416"/>
      <c r="BG137" s="416"/>
      <c r="BH137" s="417"/>
      <c r="BI137" s="415" t="e">
        <f>AF137+Mês01!BI137</f>
        <v>#REF!</v>
      </c>
      <c r="BJ137" s="416"/>
      <c r="BK137" s="416"/>
      <c r="BL137" s="416"/>
      <c r="BM137" s="416"/>
      <c r="BN137" s="416"/>
      <c r="BO137" s="416"/>
      <c r="BP137" s="460"/>
    </row>
    <row r="138" spans="1:68" ht="14.25" x14ac:dyDescent="0.2">
      <c r="A138" s="11"/>
      <c r="B138" s="420" t="e">
        <f t="shared" si="1"/>
        <v>#REF!</v>
      </c>
      <c r="C138" s="421"/>
      <c r="D138" s="422"/>
      <c r="E138" s="424" t="e">
        <f t="shared" si="8"/>
        <v>#REF!</v>
      </c>
      <c r="F138" s="425"/>
      <c r="G138" s="425"/>
      <c r="H138" s="425"/>
      <c r="I138" s="425"/>
      <c r="J138" s="426"/>
      <c r="K138" s="415" t="e">
        <f t="shared" si="4"/>
        <v>#REF!</v>
      </c>
      <c r="L138" s="416"/>
      <c r="M138" s="416"/>
      <c r="N138" s="416"/>
      <c r="O138" s="416"/>
      <c r="P138" s="416"/>
      <c r="Q138" s="417"/>
      <c r="R138" s="415" t="e">
        <f t="shared" si="5"/>
        <v>#REF!</v>
      </c>
      <c r="S138" s="416"/>
      <c r="T138" s="416"/>
      <c r="U138" s="416"/>
      <c r="V138" s="416"/>
      <c r="W138" s="416"/>
      <c r="X138" s="417"/>
      <c r="Y138" s="415">
        <f t="shared" si="10"/>
        <v>0</v>
      </c>
      <c r="Z138" s="416"/>
      <c r="AA138" s="416"/>
      <c r="AB138" s="416"/>
      <c r="AC138" s="416"/>
      <c r="AD138" s="416"/>
      <c r="AE138" s="417"/>
      <c r="AF138" s="415" t="e">
        <f t="shared" si="6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K138+Mês01!AN138</f>
        <v>#REF!</v>
      </c>
      <c r="AO138" s="416"/>
      <c r="AP138" s="416"/>
      <c r="AQ138" s="416"/>
      <c r="AR138" s="416"/>
      <c r="AS138" s="416"/>
      <c r="AT138" s="417"/>
      <c r="AU138" s="415" t="e">
        <f>R138+Mês01!AU138</f>
        <v>#REF!</v>
      </c>
      <c r="AV138" s="416"/>
      <c r="AW138" s="416"/>
      <c r="AX138" s="416"/>
      <c r="AY138" s="416"/>
      <c r="AZ138" s="416"/>
      <c r="BA138" s="417"/>
      <c r="BB138" s="415">
        <f>Y138+Mês01!BB138</f>
        <v>0</v>
      </c>
      <c r="BC138" s="416"/>
      <c r="BD138" s="416"/>
      <c r="BE138" s="416"/>
      <c r="BF138" s="416"/>
      <c r="BG138" s="416"/>
      <c r="BH138" s="417"/>
      <c r="BI138" s="415" t="e">
        <f>AF138+Mês01!BI138</f>
        <v>#REF!</v>
      </c>
      <c r="BJ138" s="416"/>
      <c r="BK138" s="416"/>
      <c r="BL138" s="416"/>
      <c r="BM138" s="416"/>
      <c r="BN138" s="416"/>
      <c r="BO138" s="416"/>
      <c r="BP138" s="460"/>
    </row>
    <row r="139" spans="1:68" ht="14.25" x14ac:dyDescent="0.2">
      <c r="A139" s="11"/>
      <c r="B139" s="420" t="e">
        <f t="shared" si="1"/>
        <v>#REF!</v>
      </c>
      <c r="C139" s="421"/>
      <c r="D139" s="422"/>
      <c r="E139" s="424" t="e">
        <f t="shared" si="8"/>
        <v>#REF!</v>
      </c>
      <c r="F139" s="425"/>
      <c r="G139" s="425"/>
      <c r="H139" s="425"/>
      <c r="I139" s="425"/>
      <c r="J139" s="426"/>
      <c r="K139" s="415" t="e">
        <f t="shared" si="4"/>
        <v>#REF!</v>
      </c>
      <c r="L139" s="416"/>
      <c r="M139" s="416"/>
      <c r="N139" s="416"/>
      <c r="O139" s="416"/>
      <c r="P139" s="416"/>
      <c r="Q139" s="417"/>
      <c r="R139" s="415" t="e">
        <f t="shared" si="5"/>
        <v>#REF!</v>
      </c>
      <c r="S139" s="416"/>
      <c r="T139" s="416"/>
      <c r="U139" s="416"/>
      <c r="V139" s="416"/>
      <c r="W139" s="416"/>
      <c r="X139" s="417"/>
      <c r="Y139" s="415">
        <f t="shared" si="10"/>
        <v>0</v>
      </c>
      <c r="Z139" s="416"/>
      <c r="AA139" s="416"/>
      <c r="AB139" s="416"/>
      <c r="AC139" s="416"/>
      <c r="AD139" s="416"/>
      <c r="AE139" s="417"/>
      <c r="AF139" s="415" t="e">
        <f t="shared" si="6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K139+Mês01!AN139</f>
        <v>#REF!</v>
      </c>
      <c r="AO139" s="416"/>
      <c r="AP139" s="416"/>
      <c r="AQ139" s="416"/>
      <c r="AR139" s="416"/>
      <c r="AS139" s="416"/>
      <c r="AT139" s="417"/>
      <c r="AU139" s="415" t="e">
        <f>R139+Mês01!AU139</f>
        <v>#REF!</v>
      </c>
      <c r="AV139" s="416"/>
      <c r="AW139" s="416"/>
      <c r="AX139" s="416"/>
      <c r="AY139" s="416"/>
      <c r="AZ139" s="416"/>
      <c r="BA139" s="417"/>
      <c r="BB139" s="415">
        <f>Y139+Mês01!BB139</f>
        <v>0</v>
      </c>
      <c r="BC139" s="416"/>
      <c r="BD139" s="416"/>
      <c r="BE139" s="416"/>
      <c r="BF139" s="416"/>
      <c r="BG139" s="416"/>
      <c r="BH139" s="417"/>
      <c r="BI139" s="415" t="e">
        <f>AF139+Mês01!BI139</f>
        <v>#REF!</v>
      </c>
      <c r="BJ139" s="416"/>
      <c r="BK139" s="416"/>
      <c r="BL139" s="416"/>
      <c r="BM139" s="416"/>
      <c r="BN139" s="416"/>
      <c r="BO139" s="416"/>
      <c r="BP139" s="460"/>
    </row>
    <row r="140" spans="1:68" ht="15" thickBot="1" x14ac:dyDescent="0.25">
      <c r="A140" s="11"/>
      <c r="B140" s="420" t="e">
        <f t="shared" si="1"/>
        <v>#REF!</v>
      </c>
      <c r="C140" s="421"/>
      <c r="D140" s="422"/>
      <c r="E140" s="424" t="e">
        <f t="shared" si="8"/>
        <v>#REF!</v>
      </c>
      <c r="F140" s="425"/>
      <c r="G140" s="425"/>
      <c r="H140" s="425"/>
      <c r="I140" s="425"/>
      <c r="J140" s="426"/>
      <c r="K140" s="415" t="e">
        <f t="shared" si="4"/>
        <v>#REF!</v>
      </c>
      <c r="L140" s="416"/>
      <c r="M140" s="416"/>
      <c r="N140" s="416"/>
      <c r="O140" s="416"/>
      <c r="P140" s="416"/>
      <c r="Q140" s="417"/>
      <c r="R140" s="415" t="e">
        <f t="shared" si="5"/>
        <v>#REF!</v>
      </c>
      <c r="S140" s="416"/>
      <c r="T140" s="416"/>
      <c r="U140" s="416"/>
      <c r="V140" s="416"/>
      <c r="W140" s="416"/>
      <c r="X140" s="417"/>
      <c r="Y140" s="415">
        <f t="shared" si="10"/>
        <v>0</v>
      </c>
      <c r="Z140" s="416"/>
      <c r="AA140" s="416"/>
      <c r="AB140" s="416"/>
      <c r="AC140" s="416"/>
      <c r="AD140" s="416"/>
      <c r="AE140" s="417"/>
      <c r="AF140" s="415" t="e">
        <f t="shared" si="6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K140+Mês01!AN140</f>
        <v>#REF!</v>
      </c>
      <c r="AO140" s="416"/>
      <c r="AP140" s="416"/>
      <c r="AQ140" s="416"/>
      <c r="AR140" s="416"/>
      <c r="AS140" s="416"/>
      <c r="AT140" s="417"/>
      <c r="AU140" s="415" t="e">
        <f>R140+Mês01!AU140</f>
        <v>#REF!</v>
      </c>
      <c r="AV140" s="416"/>
      <c r="AW140" s="416"/>
      <c r="AX140" s="416"/>
      <c r="AY140" s="416"/>
      <c r="AZ140" s="416"/>
      <c r="BA140" s="417"/>
      <c r="BB140" s="415">
        <f>Y140+Mês01!BB140</f>
        <v>0</v>
      </c>
      <c r="BC140" s="416"/>
      <c r="BD140" s="416"/>
      <c r="BE140" s="416"/>
      <c r="BF140" s="416"/>
      <c r="BG140" s="416"/>
      <c r="BH140" s="417"/>
      <c r="BI140" s="415" t="e">
        <f>AF140+Mês01!BI140</f>
        <v>#REF!</v>
      </c>
      <c r="BJ140" s="416"/>
      <c r="BK140" s="416"/>
      <c r="BL140" s="416"/>
      <c r="BM140" s="416"/>
      <c r="BN140" s="416"/>
      <c r="BO140" s="416"/>
      <c r="BP140" s="460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 t="e">
        <f>SUM(Y86:Y140)</f>
        <v>#REF!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487" t="str">
        <f>C71</f>
        <v>Conceição R. Verde 11-02-2010</v>
      </c>
      <c r="D144" s="488"/>
      <c r="E144" s="488"/>
      <c r="F144" s="488"/>
      <c r="G144" s="488"/>
      <c r="H144" s="488"/>
      <c r="I144" s="488"/>
      <c r="J144" s="488"/>
      <c r="K144" s="488"/>
      <c r="L144" s="488"/>
      <c r="M144" s="488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489"/>
      <c r="D145" s="489"/>
      <c r="E145" s="489"/>
      <c r="F145" s="489"/>
      <c r="G145" s="489"/>
      <c r="H145" s="489"/>
      <c r="I145" s="489"/>
      <c r="J145" s="489"/>
      <c r="K145" s="489"/>
      <c r="L145" s="489"/>
      <c r="M145" s="489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098">
    <mergeCell ref="AF126:AM126"/>
    <mergeCell ref="AF127:AM127"/>
    <mergeCell ref="AF128:AM128"/>
    <mergeCell ref="AF129:AM129"/>
    <mergeCell ref="AF140:AM140"/>
    <mergeCell ref="AF136:AM136"/>
    <mergeCell ref="AF137:AM137"/>
    <mergeCell ref="AF138:AM138"/>
    <mergeCell ref="AF139:AM139"/>
    <mergeCell ref="AF130:AM130"/>
    <mergeCell ref="AF131:AM131"/>
    <mergeCell ref="AF132:AM132"/>
    <mergeCell ref="AF133:AM133"/>
    <mergeCell ref="AF134:AM134"/>
    <mergeCell ref="K140:Q140"/>
    <mergeCell ref="K137:Q137"/>
    <mergeCell ref="K139:Q139"/>
    <mergeCell ref="K136:Q136"/>
    <mergeCell ref="K138:Q138"/>
    <mergeCell ref="R140:X140"/>
    <mergeCell ref="R138:X138"/>
    <mergeCell ref="R139:X139"/>
    <mergeCell ref="R136:X136"/>
    <mergeCell ref="R137:X137"/>
    <mergeCell ref="Y140:AE140"/>
    <mergeCell ref="R112:X112"/>
    <mergeCell ref="R113:X113"/>
    <mergeCell ref="R114:X114"/>
    <mergeCell ref="R115:X115"/>
    <mergeCell ref="R116:X116"/>
    <mergeCell ref="R122:X122"/>
    <mergeCell ref="R123:X123"/>
    <mergeCell ref="R124:X124"/>
    <mergeCell ref="R125:X125"/>
    <mergeCell ref="R126:X126"/>
    <mergeCell ref="R127:X127"/>
    <mergeCell ref="R128:X128"/>
    <mergeCell ref="R129:X129"/>
    <mergeCell ref="R134:X134"/>
    <mergeCell ref="R135:X135"/>
    <mergeCell ref="R132:X132"/>
    <mergeCell ref="R133:X133"/>
    <mergeCell ref="R130:X130"/>
    <mergeCell ref="R131:X131"/>
    <mergeCell ref="AC37:AD37"/>
    <mergeCell ref="R105:X105"/>
    <mergeCell ref="K108:Q108"/>
    <mergeCell ref="K110:Q110"/>
    <mergeCell ref="K93:Q93"/>
    <mergeCell ref="B83:BP83"/>
    <mergeCell ref="B84:D85"/>
    <mergeCell ref="E84:J84"/>
    <mergeCell ref="K134:Q134"/>
    <mergeCell ref="K135:Q135"/>
    <mergeCell ref="K129:Q129"/>
    <mergeCell ref="K132:Q132"/>
    <mergeCell ref="K126:Q126"/>
    <mergeCell ref="K117:Q117"/>
    <mergeCell ref="K118:Q118"/>
    <mergeCell ref="K120:Q120"/>
    <mergeCell ref="K121:Q121"/>
    <mergeCell ref="K122:Q122"/>
    <mergeCell ref="K127:Q127"/>
    <mergeCell ref="K128:Q128"/>
    <mergeCell ref="K130:Q130"/>
    <mergeCell ref="K131:Q131"/>
    <mergeCell ref="K133:Q133"/>
    <mergeCell ref="AF108:AM108"/>
    <mergeCell ref="AF109:AM109"/>
    <mergeCell ref="AF110:AM110"/>
    <mergeCell ref="AF111:AM111"/>
    <mergeCell ref="AF112:AM112"/>
    <mergeCell ref="AF113:AM113"/>
    <mergeCell ref="AF114:AM114"/>
    <mergeCell ref="AF115:AM115"/>
    <mergeCell ref="R111:X111"/>
    <mergeCell ref="L8:AD8"/>
    <mergeCell ref="AC14:AD14"/>
    <mergeCell ref="AC15:AD15"/>
    <mergeCell ref="AC16:AD16"/>
    <mergeCell ref="AC17:AD17"/>
    <mergeCell ref="B13:D13"/>
    <mergeCell ref="B14:D14"/>
    <mergeCell ref="B15:D15"/>
    <mergeCell ref="B16:D16"/>
    <mergeCell ref="E13:AB13"/>
    <mergeCell ref="E26:AB26"/>
    <mergeCell ref="AC24:AD24"/>
    <mergeCell ref="AC25:AD25"/>
    <mergeCell ref="B6:K6"/>
    <mergeCell ref="B7:K7"/>
    <mergeCell ref="E11:AB12"/>
    <mergeCell ref="AC12:AD12"/>
    <mergeCell ref="AC11:AD11"/>
    <mergeCell ref="B8:K8"/>
    <mergeCell ref="B9:K9"/>
    <mergeCell ref="L9:AD9"/>
    <mergeCell ref="AC26:AD26"/>
    <mergeCell ref="B20:D20"/>
    <mergeCell ref="B21:D21"/>
    <mergeCell ref="B22:D22"/>
    <mergeCell ref="B23:D23"/>
    <mergeCell ref="B24:D24"/>
    <mergeCell ref="B25:D25"/>
    <mergeCell ref="B26:D26"/>
    <mergeCell ref="L4:AD4"/>
    <mergeCell ref="L5:AD5"/>
    <mergeCell ref="L6:AD6"/>
    <mergeCell ref="L7:AD7"/>
    <mergeCell ref="AU100:BA100"/>
    <mergeCell ref="BB100:BH100"/>
    <mergeCell ref="BB95:BH95"/>
    <mergeCell ref="AU96:BA96"/>
    <mergeCell ref="BB96:BH96"/>
    <mergeCell ref="AU98:BA98"/>
    <mergeCell ref="BB98:BH98"/>
    <mergeCell ref="AU95:BA95"/>
    <mergeCell ref="BB99:BH99"/>
    <mergeCell ref="BB91:BH91"/>
    <mergeCell ref="AC18:AD18"/>
    <mergeCell ref="AU97:BA97"/>
    <mergeCell ref="BB97:BH97"/>
    <mergeCell ref="BB93:BH93"/>
    <mergeCell ref="AU91:BA91"/>
    <mergeCell ref="AU93:BA93"/>
    <mergeCell ref="BB89:BH89"/>
    <mergeCell ref="AN90:AT90"/>
    <mergeCell ref="AU90:BA90"/>
    <mergeCell ref="BB94:BH94"/>
    <mergeCell ref="E18:AB18"/>
    <mergeCell ref="E19:AB19"/>
    <mergeCell ref="E20:AB20"/>
    <mergeCell ref="E21:AB21"/>
    <mergeCell ref="AC22:AD22"/>
    <mergeCell ref="AC23:AD23"/>
    <mergeCell ref="E24:AB24"/>
    <mergeCell ref="E25:AB25"/>
    <mergeCell ref="B141:D141"/>
    <mergeCell ref="E141:J141"/>
    <mergeCell ref="AN93:AT93"/>
    <mergeCell ref="B104:D104"/>
    <mergeCell ref="E99:J99"/>
    <mergeCell ref="E103:J103"/>
    <mergeCell ref="E104:J104"/>
    <mergeCell ref="B102:D102"/>
    <mergeCell ref="E105:J105"/>
    <mergeCell ref="E107:J107"/>
    <mergeCell ref="C144:M145"/>
    <mergeCell ref="B146:N146"/>
    <mergeCell ref="O146:AF146"/>
    <mergeCell ref="AC13:AD13"/>
    <mergeCell ref="E27:AB27"/>
    <mergeCell ref="E14:AB14"/>
    <mergeCell ref="E15:AB15"/>
    <mergeCell ref="E16:AB16"/>
    <mergeCell ref="E17:AB17"/>
    <mergeCell ref="E23:AB23"/>
    <mergeCell ref="AN102:AT102"/>
    <mergeCell ref="AN101:AT101"/>
    <mergeCell ref="B17:D17"/>
    <mergeCell ref="B18:D18"/>
    <mergeCell ref="B19:D19"/>
    <mergeCell ref="E22:AB22"/>
    <mergeCell ref="AC19:AD19"/>
    <mergeCell ref="AC20:AD20"/>
    <mergeCell ref="AC21:AD21"/>
    <mergeCell ref="E85:J85"/>
    <mergeCell ref="K84:AM84"/>
    <mergeCell ref="K112:Q112"/>
    <mergeCell ref="AU94:BA94"/>
    <mergeCell ref="BB90:BH90"/>
    <mergeCell ref="AU89:BA89"/>
    <mergeCell ref="B94:D94"/>
    <mergeCell ref="B91:D91"/>
    <mergeCell ref="R91:X91"/>
    <mergeCell ref="K92:Q92"/>
    <mergeCell ref="R92:X92"/>
    <mergeCell ref="BB92:BH92"/>
    <mergeCell ref="B93:D93"/>
    <mergeCell ref="K94:Q94"/>
    <mergeCell ref="B106:D106"/>
    <mergeCell ref="AF107:AM107"/>
    <mergeCell ref="AN95:AT95"/>
    <mergeCell ref="AN96:AT96"/>
    <mergeCell ref="AN97:AT97"/>
    <mergeCell ref="AN98:AT98"/>
    <mergeCell ref="AN99:AT99"/>
    <mergeCell ref="AN100:AT100"/>
    <mergeCell ref="K95:Q95"/>
    <mergeCell ref="Y95:AE95"/>
    <mergeCell ref="BB101:BH101"/>
    <mergeCell ref="AU102:BA102"/>
    <mergeCell ref="BB102:BH102"/>
    <mergeCell ref="E106:J106"/>
    <mergeCell ref="K107:Q107"/>
    <mergeCell ref="K106:Q106"/>
    <mergeCell ref="AF99:AM99"/>
    <mergeCell ref="AF106:AM106"/>
    <mergeCell ref="AN89:AT89"/>
    <mergeCell ref="AN91:AT91"/>
    <mergeCell ref="E90:J90"/>
    <mergeCell ref="AF141:AM141"/>
    <mergeCell ref="Y114:AE114"/>
    <mergeCell ref="Y115:AE115"/>
    <mergeCell ref="Y116:AE116"/>
    <mergeCell ref="Y117:AE117"/>
    <mergeCell ref="Y118:AE118"/>
    <mergeCell ref="Y119:AE119"/>
    <mergeCell ref="AF123:AM123"/>
    <mergeCell ref="AF101:AM101"/>
    <mergeCell ref="AF102:AM102"/>
    <mergeCell ref="AF100:AM100"/>
    <mergeCell ref="Y141:AE141"/>
    <mergeCell ref="Y107:AE107"/>
    <mergeCell ref="Y103:AE103"/>
    <mergeCell ref="Y105:AE105"/>
    <mergeCell ref="Y108:AE108"/>
    <mergeCell ref="Y109:AE109"/>
    <mergeCell ref="Y110:AE110"/>
    <mergeCell ref="AF104:AM104"/>
    <mergeCell ref="AF105:AM105"/>
    <mergeCell ref="AF103:AM103"/>
    <mergeCell ref="Y104:AE104"/>
    <mergeCell ref="AF116:AM116"/>
    <mergeCell ref="AF117:AM117"/>
    <mergeCell ref="AF118:AM118"/>
    <mergeCell ref="AF119:AM119"/>
    <mergeCell ref="AF120:AM120"/>
    <mergeCell ref="AF121:AM121"/>
    <mergeCell ref="AF122:AM122"/>
    <mergeCell ref="AF135:AM135"/>
    <mergeCell ref="AF124:AM124"/>
    <mergeCell ref="AF125:AM125"/>
    <mergeCell ref="B86:D86"/>
    <mergeCell ref="E86:J86"/>
    <mergeCell ref="B88:D88"/>
    <mergeCell ref="B89:D89"/>
    <mergeCell ref="B87:D87"/>
    <mergeCell ref="E87:J87"/>
    <mergeCell ref="E88:J88"/>
    <mergeCell ref="E89:J89"/>
    <mergeCell ref="K141:Q141"/>
    <mergeCell ref="R141:X141"/>
    <mergeCell ref="R106:X106"/>
    <mergeCell ref="R107:X107"/>
    <mergeCell ref="R117:X117"/>
    <mergeCell ref="R118:X118"/>
    <mergeCell ref="R119:X119"/>
    <mergeCell ref="R120:X120"/>
    <mergeCell ref="R121:X121"/>
    <mergeCell ref="K113:Q113"/>
    <mergeCell ref="E102:J102"/>
    <mergeCell ref="E96:J96"/>
    <mergeCell ref="E97:J97"/>
    <mergeCell ref="E94:J94"/>
    <mergeCell ref="E95:J95"/>
    <mergeCell ref="R94:X94"/>
    <mergeCell ref="R108:X108"/>
    <mergeCell ref="R109:X109"/>
    <mergeCell ref="R110:X110"/>
    <mergeCell ref="B107:D107"/>
    <mergeCell ref="K105:Q105"/>
    <mergeCell ref="R103:X103"/>
    <mergeCell ref="R104:X104"/>
    <mergeCell ref="K104:Q104"/>
    <mergeCell ref="E100:J100"/>
    <mergeCell ref="E101:J101"/>
    <mergeCell ref="AU101:BA101"/>
    <mergeCell ref="AU99:BA99"/>
    <mergeCell ref="B90:D90"/>
    <mergeCell ref="E98:J98"/>
    <mergeCell ref="B96:D96"/>
    <mergeCell ref="B97:D97"/>
    <mergeCell ref="B98:D98"/>
    <mergeCell ref="E91:J91"/>
    <mergeCell ref="E92:J92"/>
    <mergeCell ref="E93:J93"/>
    <mergeCell ref="B92:D92"/>
    <mergeCell ref="B95:D95"/>
    <mergeCell ref="B105:D105"/>
    <mergeCell ref="B100:D100"/>
    <mergeCell ref="B101:D101"/>
    <mergeCell ref="B103:D103"/>
    <mergeCell ref="AF95:AM95"/>
    <mergeCell ref="AN92:AT92"/>
    <mergeCell ref="AU92:BA92"/>
    <mergeCell ref="B99:D99"/>
    <mergeCell ref="R95:X95"/>
    <mergeCell ref="AN94:AT94"/>
    <mergeCell ref="R102:X102"/>
    <mergeCell ref="K100:Q100"/>
    <mergeCell ref="R96:X96"/>
    <mergeCell ref="K97:Q97"/>
    <mergeCell ref="R97:X97"/>
    <mergeCell ref="K98:Q98"/>
    <mergeCell ref="R98:X98"/>
    <mergeCell ref="K96:Q96"/>
    <mergeCell ref="B82:K82"/>
    <mergeCell ref="L77:AD77"/>
    <mergeCell ref="L78:AD78"/>
    <mergeCell ref="L82:AD82"/>
    <mergeCell ref="B77:K77"/>
    <mergeCell ref="B78:K78"/>
    <mergeCell ref="L81:AD81"/>
    <mergeCell ref="L79:AD79"/>
    <mergeCell ref="B79:K79"/>
    <mergeCell ref="B80:K80"/>
    <mergeCell ref="AN84:BP84"/>
    <mergeCell ref="K85:Q85"/>
    <mergeCell ref="R85:X85"/>
    <mergeCell ref="BB85:BH85"/>
    <mergeCell ref="AU85:BA85"/>
    <mergeCell ref="Y85:AE85"/>
    <mergeCell ref="BI85:BP85"/>
    <mergeCell ref="AN85:AT85"/>
    <mergeCell ref="AE37:AJ37"/>
    <mergeCell ref="AK37:AR37"/>
    <mergeCell ref="BI37:BP37"/>
    <mergeCell ref="AK68:AR68"/>
    <mergeCell ref="AS68:AZ68"/>
    <mergeCell ref="BA68:BH68"/>
    <mergeCell ref="BI68:BP68"/>
    <mergeCell ref="BA37:BH37"/>
    <mergeCell ref="AK38:AR38"/>
    <mergeCell ref="AS38:AZ38"/>
    <mergeCell ref="B81:K81"/>
    <mergeCell ref="O73:AF73"/>
    <mergeCell ref="BA78:BE78"/>
    <mergeCell ref="BF78:BP78"/>
    <mergeCell ref="BA80:BD80"/>
    <mergeCell ref="BE80:BI80"/>
    <mergeCell ref="BK80:BO80"/>
    <mergeCell ref="B75:AC75"/>
    <mergeCell ref="L80:AD80"/>
    <mergeCell ref="AT81:AZ81"/>
    <mergeCell ref="AS37:AZ37"/>
    <mergeCell ref="B38:D38"/>
    <mergeCell ref="B39:D39"/>
    <mergeCell ref="B41:D41"/>
    <mergeCell ref="E41:AB41"/>
    <mergeCell ref="AC41:AD41"/>
    <mergeCell ref="AG73:AX73"/>
    <mergeCell ref="AZ71:BO72"/>
    <mergeCell ref="AY73:BP73"/>
    <mergeCell ref="Z68:AC68"/>
    <mergeCell ref="P71:AE72"/>
    <mergeCell ref="E40:AB40"/>
    <mergeCell ref="AS13:AZ13"/>
    <mergeCell ref="AS14:AZ14"/>
    <mergeCell ref="BA13:BH13"/>
    <mergeCell ref="BA14:BH14"/>
    <mergeCell ref="AE36:AJ36"/>
    <mergeCell ref="AE28:AJ28"/>
    <mergeCell ref="AE29:AJ29"/>
    <mergeCell ref="AE30:AJ30"/>
    <mergeCell ref="AE31:AJ31"/>
    <mergeCell ref="AE32:AJ32"/>
    <mergeCell ref="AE35:AJ35"/>
    <mergeCell ref="AE33:AJ33"/>
    <mergeCell ref="AS12:AZ12"/>
    <mergeCell ref="BA12:BH12"/>
    <mergeCell ref="AK29:AR29"/>
    <mergeCell ref="AK20:AR20"/>
    <mergeCell ref="AK13:AR13"/>
    <mergeCell ref="AK19:AR19"/>
    <mergeCell ref="AK18:AR18"/>
    <mergeCell ref="BA20:BH20"/>
    <mergeCell ref="AS20:AZ20"/>
    <mergeCell ref="AS22:AZ22"/>
    <mergeCell ref="AE25:AJ25"/>
    <mergeCell ref="AK31:AR31"/>
    <mergeCell ref="AE17:AJ17"/>
    <mergeCell ref="AS18:AZ18"/>
    <mergeCell ref="AS19:AZ19"/>
    <mergeCell ref="AS16:AZ16"/>
    <mergeCell ref="AS17:AZ17"/>
    <mergeCell ref="AS21:AZ21"/>
    <mergeCell ref="BA16:BH16"/>
    <mergeCell ref="AK35:AR35"/>
    <mergeCell ref="P144:AE145"/>
    <mergeCell ref="AE34:AJ34"/>
    <mergeCell ref="B36:D36"/>
    <mergeCell ref="B73:N73"/>
    <mergeCell ref="C71:M72"/>
    <mergeCell ref="E37:AB37"/>
    <mergeCell ref="B37:D37"/>
    <mergeCell ref="Y106:AE106"/>
    <mergeCell ref="AF85:AM85"/>
    <mergeCell ref="B35:D35"/>
    <mergeCell ref="B2:AC2"/>
    <mergeCell ref="B10:BP10"/>
    <mergeCell ref="B11:D12"/>
    <mergeCell ref="AE11:AJ11"/>
    <mergeCell ref="AE12:AJ12"/>
    <mergeCell ref="AK11:AZ11"/>
    <mergeCell ref="AK12:AR12"/>
    <mergeCell ref="BA5:BE5"/>
    <mergeCell ref="B4:K4"/>
    <mergeCell ref="B5:K5"/>
    <mergeCell ref="B34:D34"/>
    <mergeCell ref="E36:AB36"/>
    <mergeCell ref="AC36:AD36"/>
    <mergeCell ref="E35:AB35"/>
    <mergeCell ref="AC34:AD34"/>
    <mergeCell ref="AC35:AD35"/>
    <mergeCell ref="E34:AB34"/>
    <mergeCell ref="BA11:BP11"/>
    <mergeCell ref="BI12:BP12"/>
    <mergeCell ref="AE14:AJ14"/>
    <mergeCell ref="AE13:AJ13"/>
    <mergeCell ref="BI13:BP13"/>
    <mergeCell ref="B32:D32"/>
    <mergeCell ref="E28:AB28"/>
    <mergeCell ref="B27:D27"/>
    <mergeCell ref="B28:D28"/>
    <mergeCell ref="B29:D29"/>
    <mergeCell ref="B30:D30"/>
    <mergeCell ref="E33:AB33"/>
    <mergeCell ref="B33:D33"/>
    <mergeCell ref="AK32:AR32"/>
    <mergeCell ref="AK33:AR33"/>
    <mergeCell ref="E29:AB29"/>
    <mergeCell ref="E30:AB30"/>
    <mergeCell ref="E31:AB31"/>
    <mergeCell ref="E32:AB32"/>
    <mergeCell ref="AC30:AD30"/>
    <mergeCell ref="B31:D31"/>
    <mergeCell ref="AC31:AD31"/>
    <mergeCell ref="AC32:AD32"/>
    <mergeCell ref="AC27:AD27"/>
    <mergeCell ref="AC28:AD28"/>
    <mergeCell ref="AC29:AD29"/>
    <mergeCell ref="AK36:AR36"/>
    <mergeCell ref="AK24:AR24"/>
    <mergeCell ref="AK14:AR14"/>
    <mergeCell ref="AK15:AR15"/>
    <mergeCell ref="AK28:AR28"/>
    <mergeCell ref="AK30:AR30"/>
    <mergeCell ref="AK16:AR16"/>
    <mergeCell ref="AK17:AR17"/>
    <mergeCell ref="AK21:AR21"/>
    <mergeCell ref="AK34:AR34"/>
    <mergeCell ref="BI15:BP15"/>
    <mergeCell ref="BI16:BP16"/>
    <mergeCell ref="BI24:BP24"/>
    <mergeCell ref="BI25:BP25"/>
    <mergeCell ref="BI17:BP17"/>
    <mergeCell ref="BI18:BP18"/>
    <mergeCell ref="BI19:BP19"/>
    <mergeCell ref="BI20:BP20"/>
    <mergeCell ref="AS30:AZ30"/>
    <mergeCell ref="AS31:AZ31"/>
    <mergeCell ref="AS27:AZ27"/>
    <mergeCell ref="BI23:BP23"/>
    <mergeCell ref="BA28:BH28"/>
    <mergeCell ref="BA25:BH25"/>
    <mergeCell ref="BA26:BH26"/>
    <mergeCell ref="BA23:BH23"/>
    <mergeCell ref="AS28:AZ28"/>
    <mergeCell ref="AS29:AZ29"/>
    <mergeCell ref="AS23:AZ23"/>
    <mergeCell ref="AS24:AZ24"/>
    <mergeCell ref="BI14:BP14"/>
    <mergeCell ref="AS25:AZ25"/>
    <mergeCell ref="BA27:BH27"/>
    <mergeCell ref="AS26:AZ26"/>
    <mergeCell ref="BA22:BH22"/>
    <mergeCell ref="BA24:BH24"/>
    <mergeCell ref="BA15:BH15"/>
    <mergeCell ref="BA18:BH18"/>
    <mergeCell ref="BA19:BH19"/>
    <mergeCell ref="BA17:BH17"/>
    <mergeCell ref="AS15:AZ15"/>
    <mergeCell ref="BI33:BP33"/>
    <mergeCell ref="BI34:BP34"/>
    <mergeCell ref="BA33:BH33"/>
    <mergeCell ref="BA34:BH34"/>
    <mergeCell ref="BA36:BH36"/>
    <mergeCell ref="BI21:BP21"/>
    <mergeCell ref="BI22:BP22"/>
    <mergeCell ref="BA32:BH32"/>
    <mergeCell ref="BI28:BP28"/>
    <mergeCell ref="BI29:BP29"/>
    <mergeCell ref="BI30:BP30"/>
    <mergeCell ref="BI31:BP31"/>
    <mergeCell ref="BI35:BP35"/>
    <mergeCell ref="BI32:BP32"/>
    <mergeCell ref="BI26:BP26"/>
    <mergeCell ref="BI27:BP27"/>
    <mergeCell ref="BA29:BH29"/>
    <mergeCell ref="BA35:BH35"/>
    <mergeCell ref="BI36:BP36"/>
    <mergeCell ref="BA21:BH21"/>
    <mergeCell ref="Y101:AE101"/>
    <mergeCell ref="Y102:AE102"/>
    <mergeCell ref="K99:Q99"/>
    <mergeCell ref="K103:Q103"/>
    <mergeCell ref="R99:X99"/>
    <mergeCell ref="K101:Q101"/>
    <mergeCell ref="K102:Q102"/>
    <mergeCell ref="R100:X100"/>
    <mergeCell ref="R101:X101"/>
    <mergeCell ref="Y92:AE92"/>
    <mergeCell ref="Y99:AE99"/>
    <mergeCell ref="Y100:AE100"/>
    <mergeCell ref="Y98:AE98"/>
    <mergeCell ref="Y97:AE97"/>
    <mergeCell ref="Y96:AE96"/>
    <mergeCell ref="AF92:AM92"/>
    <mergeCell ref="AF93:AM93"/>
    <mergeCell ref="AF94:AM94"/>
    <mergeCell ref="AF98:AM98"/>
    <mergeCell ref="AF96:AM96"/>
    <mergeCell ref="AF97:AM97"/>
    <mergeCell ref="BB87:BH87"/>
    <mergeCell ref="AN88:AT88"/>
    <mergeCell ref="AU88:BA88"/>
    <mergeCell ref="BB88:BH88"/>
    <mergeCell ref="K87:Q87"/>
    <mergeCell ref="K91:Q91"/>
    <mergeCell ref="R93:X93"/>
    <mergeCell ref="Y93:AE93"/>
    <mergeCell ref="R89:X89"/>
    <mergeCell ref="Y89:AE89"/>
    <mergeCell ref="K90:Q90"/>
    <mergeCell ref="R90:X90"/>
    <mergeCell ref="Y90:AE90"/>
    <mergeCell ref="K89:Q89"/>
    <mergeCell ref="Y91:AE91"/>
    <mergeCell ref="K86:Q86"/>
    <mergeCell ref="R86:X86"/>
    <mergeCell ref="Y86:AE86"/>
    <mergeCell ref="AU86:BA86"/>
    <mergeCell ref="AN86:AT86"/>
    <mergeCell ref="AF86:AM86"/>
    <mergeCell ref="K88:Q88"/>
    <mergeCell ref="R88:X88"/>
    <mergeCell ref="Y88:AE88"/>
    <mergeCell ref="AN87:AT87"/>
    <mergeCell ref="AU87:BA87"/>
    <mergeCell ref="AE19:AJ19"/>
    <mergeCell ref="AE22:AJ22"/>
    <mergeCell ref="AE23:AJ23"/>
    <mergeCell ref="E39:AB39"/>
    <mergeCell ref="AC39:AD39"/>
    <mergeCell ref="AE39:AJ39"/>
    <mergeCell ref="AH71:AW72"/>
    <mergeCell ref="BB86:BH86"/>
    <mergeCell ref="R87:X87"/>
    <mergeCell ref="Y87:AE87"/>
    <mergeCell ref="BI86:BP86"/>
    <mergeCell ref="BF5:BP5"/>
    <mergeCell ref="BA7:BD7"/>
    <mergeCell ref="BE7:BI7"/>
    <mergeCell ref="BK7:BO7"/>
    <mergeCell ref="AO8:AS8"/>
    <mergeCell ref="AO9:AS9"/>
    <mergeCell ref="AE26:AJ26"/>
    <mergeCell ref="AC33:AD33"/>
    <mergeCell ref="AE18:AJ18"/>
    <mergeCell ref="BA31:BH31"/>
    <mergeCell ref="AE24:AJ24"/>
    <mergeCell ref="AE27:AJ27"/>
    <mergeCell ref="AK25:AR25"/>
    <mergeCell ref="AK26:AR26"/>
    <mergeCell ref="BA30:BH30"/>
    <mergeCell ref="AK39:AR39"/>
    <mergeCell ref="AS39:AZ39"/>
    <mergeCell ref="BA39:BH39"/>
    <mergeCell ref="E38:AB38"/>
    <mergeCell ref="AC38:AD38"/>
    <mergeCell ref="AE38:AJ38"/>
    <mergeCell ref="BB104:BH104"/>
    <mergeCell ref="AN103:AT103"/>
    <mergeCell ref="AO82:AS82"/>
    <mergeCell ref="AT82:AZ82"/>
    <mergeCell ref="AE81:AN81"/>
    <mergeCell ref="AO81:AS81"/>
    <mergeCell ref="AE77:AS77"/>
    <mergeCell ref="AT77:AZ77"/>
    <mergeCell ref="AE79:AS79"/>
    <mergeCell ref="AT79:AZ79"/>
    <mergeCell ref="AT4:AZ4"/>
    <mergeCell ref="AT6:AZ6"/>
    <mergeCell ref="AT8:AZ8"/>
    <mergeCell ref="AT9:AZ9"/>
    <mergeCell ref="AE6:AS6"/>
    <mergeCell ref="AE4:AS4"/>
    <mergeCell ref="AE8:AN8"/>
    <mergeCell ref="AS32:AZ32"/>
    <mergeCell ref="AE68:AJ68"/>
    <mergeCell ref="Y94:AE94"/>
    <mergeCell ref="AS36:AZ36"/>
    <mergeCell ref="AS33:AZ33"/>
    <mergeCell ref="AS34:AZ34"/>
    <mergeCell ref="AS35:AZ35"/>
    <mergeCell ref="BA38:BH38"/>
    <mergeCell ref="AK22:AR22"/>
    <mergeCell ref="AK23:AR23"/>
    <mergeCell ref="AK27:AR27"/>
    <mergeCell ref="AE21:AJ21"/>
    <mergeCell ref="AE20:AJ20"/>
    <mergeCell ref="AE15:AJ15"/>
    <mergeCell ref="AE16:AJ16"/>
    <mergeCell ref="AH144:AW145"/>
    <mergeCell ref="AG146:AX146"/>
    <mergeCell ref="AZ144:BO145"/>
    <mergeCell ref="AY146:BP146"/>
    <mergeCell ref="BI141:BP141"/>
    <mergeCell ref="AF87:AM87"/>
    <mergeCell ref="AF88:AM88"/>
    <mergeCell ref="AF89:AM89"/>
    <mergeCell ref="AF90:AM90"/>
    <mergeCell ref="AF91:AM91"/>
    <mergeCell ref="BI106:BP106"/>
    <mergeCell ref="BI107:BP107"/>
    <mergeCell ref="BI102:BP102"/>
    <mergeCell ref="BI103:BP103"/>
    <mergeCell ref="BI104:BP104"/>
    <mergeCell ref="BI105:BP105"/>
    <mergeCell ref="BI99:BP99"/>
    <mergeCell ref="BI100:BP100"/>
    <mergeCell ref="BI101:BP101"/>
    <mergeCell ref="BI94:BP94"/>
    <mergeCell ref="BI95:BP95"/>
    <mergeCell ref="BI96:BP96"/>
    <mergeCell ref="BI97:BP97"/>
    <mergeCell ref="BI98:BP98"/>
    <mergeCell ref="AN141:AT141"/>
    <mergeCell ref="AU141:BA141"/>
    <mergeCell ref="BB141:BH141"/>
    <mergeCell ref="BI87:BP87"/>
    <mergeCell ref="BI88:BP88"/>
    <mergeCell ref="BI89:BP89"/>
    <mergeCell ref="BI90:BP90"/>
    <mergeCell ref="BI91:BP91"/>
    <mergeCell ref="AC40:AD40"/>
    <mergeCell ref="AE40:AJ40"/>
    <mergeCell ref="BI41:BP41"/>
    <mergeCell ref="AE41:AJ41"/>
    <mergeCell ref="BI39:BP39"/>
    <mergeCell ref="BI38:BP38"/>
    <mergeCell ref="BA41:BH41"/>
    <mergeCell ref="BI43:BP43"/>
    <mergeCell ref="B43:D43"/>
    <mergeCell ref="E43:AB43"/>
    <mergeCell ref="AC43:AD43"/>
    <mergeCell ref="AE43:AJ43"/>
    <mergeCell ref="AK42:AR42"/>
    <mergeCell ref="AS42:AZ42"/>
    <mergeCell ref="BA42:BH42"/>
    <mergeCell ref="BI42:BP42"/>
    <mergeCell ref="AK40:AR40"/>
    <mergeCell ref="AS40:AZ40"/>
    <mergeCell ref="BA40:BH40"/>
    <mergeCell ref="BI40:BP40"/>
    <mergeCell ref="B40:D40"/>
    <mergeCell ref="E42:AB42"/>
    <mergeCell ref="AC42:AD42"/>
    <mergeCell ref="AE42:AJ42"/>
    <mergeCell ref="AK41:AR41"/>
    <mergeCell ref="AS41:AZ41"/>
    <mergeCell ref="BA43:BH43"/>
    <mergeCell ref="AK44:AR44"/>
    <mergeCell ref="AS44:AZ44"/>
    <mergeCell ref="BA44:BH44"/>
    <mergeCell ref="BI44:BP44"/>
    <mergeCell ref="B42:D42"/>
    <mergeCell ref="E44:AB44"/>
    <mergeCell ref="AC44:AD44"/>
    <mergeCell ref="AE44:AJ44"/>
    <mergeCell ref="AK43:AR43"/>
    <mergeCell ref="AS43:AZ43"/>
    <mergeCell ref="B44:D44"/>
    <mergeCell ref="AK47:AR47"/>
    <mergeCell ref="AS47:AZ47"/>
    <mergeCell ref="BA47:BH47"/>
    <mergeCell ref="BI47:BP47"/>
    <mergeCell ref="B47:D47"/>
    <mergeCell ref="E47:AB47"/>
    <mergeCell ref="AC47:AD47"/>
    <mergeCell ref="AE47:AJ47"/>
    <mergeCell ref="AK46:AR46"/>
    <mergeCell ref="AS46:AZ46"/>
    <mergeCell ref="BA46:BH46"/>
    <mergeCell ref="BI46:BP46"/>
    <mergeCell ref="B46:D46"/>
    <mergeCell ref="E46:AB46"/>
    <mergeCell ref="AC46:AD46"/>
    <mergeCell ref="AE46:AJ46"/>
    <mergeCell ref="AK45:AR45"/>
    <mergeCell ref="AS45:AZ45"/>
    <mergeCell ref="BA45:BH45"/>
    <mergeCell ref="BI45:BP45"/>
    <mergeCell ref="B45:D45"/>
    <mergeCell ref="E50:AB50"/>
    <mergeCell ref="AC50:AD50"/>
    <mergeCell ref="AE50:AJ50"/>
    <mergeCell ref="AK49:AR49"/>
    <mergeCell ref="AS49:AZ49"/>
    <mergeCell ref="BA49:BH49"/>
    <mergeCell ref="BI49:BP49"/>
    <mergeCell ref="B49:D49"/>
    <mergeCell ref="E49:AB49"/>
    <mergeCell ref="AC49:AD49"/>
    <mergeCell ref="AE49:AJ49"/>
    <mergeCell ref="AK48:AR48"/>
    <mergeCell ref="AS48:AZ48"/>
    <mergeCell ref="BA48:BH48"/>
    <mergeCell ref="BI48:BP48"/>
    <mergeCell ref="B48:D48"/>
    <mergeCell ref="E48:AB48"/>
    <mergeCell ref="AC48:AD48"/>
    <mergeCell ref="AE48:AJ48"/>
    <mergeCell ref="E45:AB45"/>
    <mergeCell ref="AC45:AD45"/>
    <mergeCell ref="AE45:AJ45"/>
    <mergeCell ref="AK53:AR53"/>
    <mergeCell ref="AS53:AZ53"/>
    <mergeCell ref="BA53:BH53"/>
    <mergeCell ref="BI53:BP53"/>
    <mergeCell ref="B53:D53"/>
    <mergeCell ref="E53:AB53"/>
    <mergeCell ref="AC53:AD53"/>
    <mergeCell ref="AE53:AJ53"/>
    <mergeCell ref="AK52:AR52"/>
    <mergeCell ref="AS52:AZ52"/>
    <mergeCell ref="BA52:BH52"/>
    <mergeCell ref="BI52:BP52"/>
    <mergeCell ref="B52:D52"/>
    <mergeCell ref="E52:AB52"/>
    <mergeCell ref="AC52:AD52"/>
    <mergeCell ref="AE52:AJ52"/>
    <mergeCell ref="AK51:AR51"/>
    <mergeCell ref="AS51:AZ51"/>
    <mergeCell ref="BA51:BH51"/>
    <mergeCell ref="BI51:BP51"/>
    <mergeCell ref="B51:D51"/>
    <mergeCell ref="E51:AB51"/>
    <mergeCell ref="AC51:AD51"/>
    <mergeCell ref="AE51:AJ51"/>
    <mergeCell ref="AK50:AR50"/>
    <mergeCell ref="AS50:AZ50"/>
    <mergeCell ref="BA50:BH50"/>
    <mergeCell ref="BI50:BP50"/>
    <mergeCell ref="B50:D50"/>
    <mergeCell ref="AK56:AR56"/>
    <mergeCell ref="AS56:AZ56"/>
    <mergeCell ref="BA56:BH56"/>
    <mergeCell ref="BI56:BP56"/>
    <mergeCell ref="B56:D56"/>
    <mergeCell ref="E56:AB56"/>
    <mergeCell ref="AC56:AD56"/>
    <mergeCell ref="AE56:AJ56"/>
    <mergeCell ref="AK55:AR55"/>
    <mergeCell ref="AS55:AZ55"/>
    <mergeCell ref="BA55:BH55"/>
    <mergeCell ref="BI55:BP55"/>
    <mergeCell ref="B55:D55"/>
    <mergeCell ref="E55:AB55"/>
    <mergeCell ref="AC55:AD55"/>
    <mergeCell ref="AE55:AJ55"/>
    <mergeCell ref="AK54:AR54"/>
    <mergeCell ref="AS54:AZ54"/>
    <mergeCell ref="BA54:BH54"/>
    <mergeCell ref="BI54:BP54"/>
    <mergeCell ref="B54:D54"/>
    <mergeCell ref="E54:AB54"/>
    <mergeCell ref="AC54:AD54"/>
    <mergeCell ref="AE54:AJ54"/>
    <mergeCell ref="AK59:AR59"/>
    <mergeCell ref="AS59:AZ59"/>
    <mergeCell ref="BA59:BH59"/>
    <mergeCell ref="BI59:BP59"/>
    <mergeCell ref="B59:D59"/>
    <mergeCell ref="E59:AB59"/>
    <mergeCell ref="AC59:AD59"/>
    <mergeCell ref="AE59:AJ59"/>
    <mergeCell ref="AK58:AR58"/>
    <mergeCell ref="AS58:AZ58"/>
    <mergeCell ref="BA58:BH58"/>
    <mergeCell ref="BI58:BP58"/>
    <mergeCell ref="B58:D58"/>
    <mergeCell ref="E58:AB58"/>
    <mergeCell ref="AC58:AD58"/>
    <mergeCell ref="AE58:AJ58"/>
    <mergeCell ref="AK57:AR57"/>
    <mergeCell ref="AS57:AZ57"/>
    <mergeCell ref="BA57:BH57"/>
    <mergeCell ref="BI57:BP57"/>
    <mergeCell ref="B57:D57"/>
    <mergeCell ref="E57:AB57"/>
    <mergeCell ref="AC57:AD57"/>
    <mergeCell ref="AE57:AJ57"/>
    <mergeCell ref="AK62:AR62"/>
    <mergeCell ref="AS62:AZ62"/>
    <mergeCell ref="BA62:BH62"/>
    <mergeCell ref="BI62:BP62"/>
    <mergeCell ref="B62:D62"/>
    <mergeCell ref="E62:AB62"/>
    <mergeCell ref="AC62:AD62"/>
    <mergeCell ref="AE62:AJ62"/>
    <mergeCell ref="AK61:AR61"/>
    <mergeCell ref="AS61:AZ61"/>
    <mergeCell ref="BA61:BH61"/>
    <mergeCell ref="BI61:BP61"/>
    <mergeCell ref="B61:D61"/>
    <mergeCell ref="E61:AB61"/>
    <mergeCell ref="AC61:AD61"/>
    <mergeCell ref="AE61:AJ61"/>
    <mergeCell ref="AK60:AR60"/>
    <mergeCell ref="AS60:AZ60"/>
    <mergeCell ref="BA60:BH60"/>
    <mergeCell ref="BI60:BP60"/>
    <mergeCell ref="B60:D60"/>
    <mergeCell ref="E60:AB60"/>
    <mergeCell ref="AC60:AD60"/>
    <mergeCell ref="AE60:AJ60"/>
    <mergeCell ref="BA63:BH63"/>
    <mergeCell ref="BI63:BP63"/>
    <mergeCell ref="BA64:BH64"/>
    <mergeCell ref="BI64:BP64"/>
    <mergeCell ref="AK63:AR63"/>
    <mergeCell ref="AK64:AR64"/>
    <mergeCell ref="AK65:AR65"/>
    <mergeCell ref="AS63:AZ63"/>
    <mergeCell ref="BI67:BP67"/>
    <mergeCell ref="B63:D63"/>
    <mergeCell ref="B64:D64"/>
    <mergeCell ref="B65:D65"/>
    <mergeCell ref="E63:AB63"/>
    <mergeCell ref="E64:AB64"/>
    <mergeCell ref="E65:AB65"/>
    <mergeCell ref="AE63:AJ63"/>
    <mergeCell ref="BA67:BH67"/>
    <mergeCell ref="AE64:AJ64"/>
    <mergeCell ref="AE65:AJ65"/>
    <mergeCell ref="B67:D67"/>
    <mergeCell ref="E67:AB67"/>
    <mergeCell ref="AK66:AR66"/>
    <mergeCell ref="AS66:AZ66"/>
    <mergeCell ref="AE67:AJ67"/>
    <mergeCell ref="AS64:AZ64"/>
    <mergeCell ref="AS65:AZ65"/>
    <mergeCell ref="BA66:BH66"/>
    <mergeCell ref="BI66:BP66"/>
    <mergeCell ref="B66:D66"/>
    <mergeCell ref="E66:AB66"/>
    <mergeCell ref="AE66:AJ66"/>
    <mergeCell ref="B113:D113"/>
    <mergeCell ref="B114:D114"/>
    <mergeCell ref="B115:D115"/>
    <mergeCell ref="AU107:BA107"/>
    <mergeCell ref="BB107:BH107"/>
    <mergeCell ref="B110:D110"/>
    <mergeCell ref="B111:D111"/>
    <mergeCell ref="E108:J108"/>
    <mergeCell ref="E109:J109"/>
    <mergeCell ref="E110:J110"/>
    <mergeCell ref="E111:J111"/>
    <mergeCell ref="BA65:BH65"/>
    <mergeCell ref="BI65:BP65"/>
    <mergeCell ref="B108:D108"/>
    <mergeCell ref="B109:D109"/>
    <mergeCell ref="AU108:BA108"/>
    <mergeCell ref="AU109:BA109"/>
    <mergeCell ref="AK67:AR67"/>
    <mergeCell ref="AS67:AZ67"/>
    <mergeCell ref="AN107:AT107"/>
    <mergeCell ref="BI92:BP92"/>
    <mergeCell ref="BI93:BP93"/>
    <mergeCell ref="AN105:AT105"/>
    <mergeCell ref="AU105:BA105"/>
    <mergeCell ref="BB105:BH105"/>
    <mergeCell ref="AN106:AT106"/>
    <mergeCell ref="AU106:BA106"/>
    <mergeCell ref="BB106:BH106"/>
    <mergeCell ref="AU103:BA103"/>
    <mergeCell ref="BB103:BH103"/>
    <mergeCell ref="AN104:AT104"/>
    <mergeCell ref="AU104:BA104"/>
    <mergeCell ref="E118:J118"/>
    <mergeCell ref="E119:J119"/>
    <mergeCell ref="E112:J112"/>
    <mergeCell ref="E113:J113"/>
    <mergeCell ref="E114:J114"/>
    <mergeCell ref="E115:J115"/>
    <mergeCell ref="B140:D140"/>
    <mergeCell ref="B134:D134"/>
    <mergeCell ref="B135:D135"/>
    <mergeCell ref="B136:D136"/>
    <mergeCell ref="B137:D137"/>
    <mergeCell ref="B132:D132"/>
    <mergeCell ref="B133:D133"/>
    <mergeCell ref="B138:D138"/>
    <mergeCell ref="B139:D139"/>
    <mergeCell ref="B128:D128"/>
    <mergeCell ref="B129:D129"/>
    <mergeCell ref="B130:D130"/>
    <mergeCell ref="B131:D131"/>
    <mergeCell ref="B124:D124"/>
    <mergeCell ref="B125:D125"/>
    <mergeCell ref="B126:D126"/>
    <mergeCell ref="B127:D127"/>
    <mergeCell ref="B120:D120"/>
    <mergeCell ref="B121:D121"/>
    <mergeCell ref="B122:D122"/>
    <mergeCell ref="B123:D123"/>
    <mergeCell ref="B116:D116"/>
    <mergeCell ref="B117:D117"/>
    <mergeCell ref="B118:D118"/>
    <mergeCell ref="B119:D119"/>
    <mergeCell ref="B112:D112"/>
    <mergeCell ref="E140:J140"/>
    <mergeCell ref="AN108:AT108"/>
    <mergeCell ref="AN109:AT109"/>
    <mergeCell ref="AN110:AT110"/>
    <mergeCell ref="AN111:AT111"/>
    <mergeCell ref="AN112:AT112"/>
    <mergeCell ref="AN113:AT113"/>
    <mergeCell ref="AN114:AT114"/>
    <mergeCell ref="AN115:AT115"/>
    <mergeCell ref="AN116:AT116"/>
    <mergeCell ref="E136:J136"/>
    <mergeCell ref="E137:J137"/>
    <mergeCell ref="E128:J128"/>
    <mergeCell ref="E129:J129"/>
    <mergeCell ref="E130:J130"/>
    <mergeCell ref="E131:J131"/>
    <mergeCell ref="E138:J138"/>
    <mergeCell ref="E139:J139"/>
    <mergeCell ref="E132:J132"/>
    <mergeCell ref="E133:J133"/>
    <mergeCell ref="E134:J134"/>
    <mergeCell ref="E135:J135"/>
    <mergeCell ref="E124:J124"/>
    <mergeCell ref="E125:J125"/>
    <mergeCell ref="E126:J126"/>
    <mergeCell ref="E127:J127"/>
    <mergeCell ref="E120:J120"/>
    <mergeCell ref="E121:J121"/>
    <mergeCell ref="E122:J122"/>
    <mergeCell ref="E123:J123"/>
    <mergeCell ref="E116:J116"/>
    <mergeCell ref="E117:J117"/>
    <mergeCell ref="AN139:AT139"/>
    <mergeCell ref="AN140:AT140"/>
    <mergeCell ref="AU110:BA110"/>
    <mergeCell ref="AU111:BA111"/>
    <mergeCell ref="AU112:BA112"/>
    <mergeCell ref="AU113:BA113"/>
    <mergeCell ref="AU114:BA114"/>
    <mergeCell ref="AU115:BA115"/>
    <mergeCell ref="AU116:BA116"/>
    <mergeCell ref="AU117:BA117"/>
    <mergeCell ref="AN135:AT135"/>
    <mergeCell ref="AN136:AT136"/>
    <mergeCell ref="AN137:AT137"/>
    <mergeCell ref="AN138:AT138"/>
    <mergeCell ref="AN131:AT131"/>
    <mergeCell ref="AN132:AT132"/>
    <mergeCell ref="AN133:AT133"/>
    <mergeCell ref="AN134:AT134"/>
    <mergeCell ref="AN127:AT127"/>
    <mergeCell ref="AN128:AT128"/>
    <mergeCell ref="AN129:AT129"/>
    <mergeCell ref="AN130:AT130"/>
    <mergeCell ref="AN123:AT123"/>
    <mergeCell ref="AN124:AT124"/>
    <mergeCell ref="AN125:AT125"/>
    <mergeCell ref="AN126:AT126"/>
    <mergeCell ref="AN119:AT119"/>
    <mergeCell ref="AN120:AT120"/>
    <mergeCell ref="AN121:AT121"/>
    <mergeCell ref="AN122:AT122"/>
    <mergeCell ref="AN117:AT117"/>
    <mergeCell ref="AN118:AT118"/>
    <mergeCell ref="BB108:BH108"/>
    <mergeCell ref="BB109:BH109"/>
    <mergeCell ref="BB110:BH110"/>
    <mergeCell ref="BB111:BH111"/>
    <mergeCell ref="BB112:BH112"/>
    <mergeCell ref="BB113:BH113"/>
    <mergeCell ref="BB114:BH114"/>
    <mergeCell ref="AU134:BA134"/>
    <mergeCell ref="AU135:BA135"/>
    <mergeCell ref="AU132:BA132"/>
    <mergeCell ref="AU133:BA133"/>
    <mergeCell ref="AU126:BA126"/>
    <mergeCell ref="AU127:BA127"/>
    <mergeCell ref="AU128:BA128"/>
    <mergeCell ref="AU129:BA129"/>
    <mergeCell ref="AU122:BA122"/>
    <mergeCell ref="AU123:BA123"/>
    <mergeCell ref="AU124:BA124"/>
    <mergeCell ref="AU125:BA125"/>
    <mergeCell ref="AU118:BA118"/>
    <mergeCell ref="AU119:BA119"/>
    <mergeCell ref="AU120:BA120"/>
    <mergeCell ref="AU121:BA121"/>
    <mergeCell ref="BB125:BH125"/>
    <mergeCell ref="BB126:BH126"/>
    <mergeCell ref="BB119:BH119"/>
    <mergeCell ref="BB120:BH120"/>
    <mergeCell ref="BB121:BH121"/>
    <mergeCell ref="BB122:BH122"/>
    <mergeCell ref="BB115:BH115"/>
    <mergeCell ref="BB116:BH116"/>
    <mergeCell ref="BB117:BH117"/>
    <mergeCell ref="BB118:BH118"/>
    <mergeCell ref="AU138:BA138"/>
    <mergeCell ref="AU139:BA139"/>
    <mergeCell ref="AU136:BA136"/>
    <mergeCell ref="AU137:BA137"/>
    <mergeCell ref="AU130:BA130"/>
    <mergeCell ref="AU131:BA131"/>
    <mergeCell ref="AU140:BA140"/>
    <mergeCell ref="BI120:BP120"/>
    <mergeCell ref="BI121:BP121"/>
    <mergeCell ref="BI122:BP122"/>
    <mergeCell ref="BI123:BP123"/>
    <mergeCell ref="BI116:BP116"/>
    <mergeCell ref="BI117:BP117"/>
    <mergeCell ref="BI118:BP118"/>
    <mergeCell ref="BI119:BP119"/>
    <mergeCell ref="BB139:BH139"/>
    <mergeCell ref="BB140:BH140"/>
    <mergeCell ref="BB127:BH127"/>
    <mergeCell ref="BB128:BH128"/>
    <mergeCell ref="BB129:BH129"/>
    <mergeCell ref="BB130:BH130"/>
    <mergeCell ref="BI140:BP140"/>
    <mergeCell ref="BI139:BP139"/>
    <mergeCell ref="BI127:BP127"/>
    <mergeCell ref="BI108:BP108"/>
    <mergeCell ref="BI109:BP109"/>
    <mergeCell ref="BI110:BP110"/>
    <mergeCell ref="BI111:BP111"/>
    <mergeCell ref="BI112:BP112"/>
    <mergeCell ref="BI113:BP113"/>
    <mergeCell ref="BI114:BP114"/>
    <mergeCell ref="BI115:BP115"/>
    <mergeCell ref="BB135:BH135"/>
    <mergeCell ref="BB136:BH136"/>
    <mergeCell ref="BB137:BH137"/>
    <mergeCell ref="BB138:BH138"/>
    <mergeCell ref="BB131:BH131"/>
    <mergeCell ref="BB132:BH132"/>
    <mergeCell ref="BB133:BH133"/>
    <mergeCell ref="BB134:BH134"/>
    <mergeCell ref="BB123:BH123"/>
    <mergeCell ref="BB124:BH124"/>
    <mergeCell ref="BI136:BP136"/>
    <mergeCell ref="BI137:BP137"/>
    <mergeCell ref="BI138:BP138"/>
    <mergeCell ref="BI132:BP132"/>
    <mergeCell ref="BI133:BP133"/>
    <mergeCell ref="BI134:BP134"/>
    <mergeCell ref="BI135:BP135"/>
    <mergeCell ref="BI128:BP128"/>
    <mergeCell ref="BI129:BP129"/>
    <mergeCell ref="BI130:BP130"/>
    <mergeCell ref="BI131:BP131"/>
    <mergeCell ref="BI124:BP124"/>
    <mergeCell ref="BI125:BP125"/>
    <mergeCell ref="BI126:BP126"/>
    <mergeCell ref="K109:Q109"/>
    <mergeCell ref="K111:Q111"/>
    <mergeCell ref="K114:Q114"/>
    <mergeCell ref="K115:Q115"/>
    <mergeCell ref="K116:Q116"/>
    <mergeCell ref="K119:Q119"/>
    <mergeCell ref="K123:Q123"/>
    <mergeCell ref="Y136:AE136"/>
    <mergeCell ref="Y137:AE137"/>
    <mergeCell ref="Y138:AE138"/>
    <mergeCell ref="Y139:AE139"/>
    <mergeCell ref="Y132:AE132"/>
    <mergeCell ref="Y133:AE133"/>
    <mergeCell ref="Y134:AE134"/>
    <mergeCell ref="Y135:AE135"/>
    <mergeCell ref="Y128:AE128"/>
    <mergeCell ref="Y129:AE129"/>
    <mergeCell ref="Y130:AE130"/>
    <mergeCell ref="Y131:AE131"/>
    <mergeCell ref="Y124:AE124"/>
    <mergeCell ref="Y125:AE125"/>
    <mergeCell ref="Y126:AE126"/>
    <mergeCell ref="Y127:AE127"/>
    <mergeCell ref="Y120:AE120"/>
    <mergeCell ref="Y121:AE121"/>
    <mergeCell ref="Y122:AE122"/>
    <mergeCell ref="Y123:AE123"/>
    <mergeCell ref="Y111:AE111"/>
    <mergeCell ref="Y112:AE112"/>
    <mergeCell ref="Y113:AE113"/>
    <mergeCell ref="K124:Q124"/>
    <mergeCell ref="K125:Q125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12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/>
      <c r="AB2" s="515"/>
      <c r="AC2" s="515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572"/>
      <c r="AG4" s="572"/>
      <c r="AH4" s="572"/>
      <c r="AI4" s="572"/>
      <c r="AJ4" s="572"/>
      <c r="AK4" s="572"/>
      <c r="AL4" s="572"/>
      <c r="AM4" s="572"/>
      <c r="AN4" s="572"/>
      <c r="AO4" s="572"/>
      <c r="AP4" s="572"/>
      <c r="AQ4" s="572"/>
      <c r="AR4" s="572"/>
      <c r="AS4" s="572"/>
      <c r="AT4" s="292">
        <f>'Cronograma Global'!AT3</f>
        <v>123315.67192819998</v>
      </c>
      <c r="AU4" s="292"/>
      <c r="AV4" s="292"/>
      <c r="AW4" s="292"/>
      <c r="AX4" s="292"/>
      <c r="AY4" s="292"/>
      <c r="AZ4" s="570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486"/>
      <c r="BC5" s="486"/>
      <c r="BD5" s="486"/>
      <c r="BE5" s="486"/>
      <c r="BF5" s="503">
        <f>'Cronograma Global'!BK6</f>
        <v>0</v>
      </c>
      <c r="BG5" s="503"/>
      <c r="BH5" s="503"/>
      <c r="BI5" s="503"/>
      <c r="BJ5" s="503"/>
      <c r="BK5" s="503"/>
      <c r="BL5" s="503"/>
      <c r="BM5" s="503"/>
      <c r="BN5" s="503"/>
      <c r="BO5" s="503"/>
      <c r="BP5" s="573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486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R6" s="486"/>
      <c r="AS6" s="486"/>
      <c r="AT6" s="365">
        <f>'Cronograma Global'!AT5</f>
        <v>0</v>
      </c>
      <c r="AU6" s="365"/>
      <c r="AV6" s="365"/>
      <c r="AW6" s="365"/>
      <c r="AX6" s="365"/>
      <c r="AY6" s="365"/>
      <c r="AZ6" s="571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486"/>
      <c r="BC7" s="486"/>
      <c r="BD7" s="486"/>
      <c r="BE7" s="554">
        <v>0</v>
      </c>
      <c r="BF7" s="554"/>
      <c r="BG7" s="554"/>
      <c r="BH7" s="554"/>
      <c r="BI7" s="554"/>
      <c r="BJ7" s="41" t="s">
        <v>31</v>
      </c>
      <c r="BK7" s="554">
        <v>0</v>
      </c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486"/>
      <c r="AG8" s="486"/>
      <c r="AH8" s="486"/>
      <c r="AI8" s="486"/>
      <c r="AJ8" s="486"/>
      <c r="AK8" s="486"/>
      <c r="AL8" s="486"/>
      <c r="AM8" s="486"/>
      <c r="AN8" s="486"/>
      <c r="AO8" s="486" t="s">
        <v>30</v>
      </c>
      <c r="AP8" s="486"/>
      <c r="AQ8" s="486"/>
      <c r="AR8" s="486"/>
      <c r="AS8" s="486"/>
      <c r="AT8" s="365">
        <f>'Cronograma Global'!AT7</f>
        <v>123315.67192819998</v>
      </c>
      <c r="AU8" s="365"/>
      <c r="AV8" s="365"/>
      <c r="AW8" s="365"/>
      <c r="AX8" s="365"/>
      <c r="AY8" s="365"/>
      <c r="AZ8" s="571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09"/>
      <c r="AV9" s="309"/>
      <c r="AW9" s="309"/>
      <c r="AX9" s="309"/>
      <c r="AY9" s="309"/>
      <c r="AZ9" s="578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81" t="s">
        <v>14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  <c r="P10" s="581"/>
      <c r="Q10" s="581"/>
      <c r="R10" s="581"/>
      <c r="S10" s="581"/>
      <c r="T10" s="581"/>
      <c r="U10" s="581"/>
      <c r="V10" s="581"/>
      <c r="W10" s="581"/>
      <c r="X10" s="581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1"/>
      <c r="AK10" s="581"/>
      <c r="AL10" s="581"/>
      <c r="AM10" s="581"/>
      <c r="AN10" s="581"/>
      <c r="AO10" s="581"/>
      <c r="AP10" s="581"/>
      <c r="AQ10" s="581"/>
      <c r="AR10" s="581"/>
      <c r="AS10" s="581"/>
      <c r="AT10" s="581"/>
      <c r="AU10" s="581"/>
      <c r="AV10" s="581"/>
      <c r="AW10" s="581"/>
      <c r="AX10" s="581"/>
      <c r="AY10" s="581"/>
      <c r="AZ10" s="581"/>
      <c r="BA10" s="581"/>
      <c r="BB10" s="581"/>
      <c r="BC10" s="581"/>
      <c r="BD10" s="581"/>
      <c r="BE10" s="581"/>
      <c r="BF10" s="581"/>
      <c r="BG10" s="581"/>
      <c r="BH10" s="581"/>
      <c r="BI10" s="581"/>
      <c r="BJ10" s="581"/>
      <c r="BK10" s="581"/>
      <c r="BL10" s="581"/>
      <c r="BM10" s="581"/>
      <c r="BN10" s="581"/>
      <c r="BO10" s="581"/>
      <c r="BP10" s="581"/>
    </row>
    <row r="11" spans="2:68" s="11" customFormat="1" ht="12" customHeight="1" x14ac:dyDescent="0.2">
      <c r="B11" s="527" t="s">
        <v>1</v>
      </c>
      <c r="C11" s="518"/>
      <c r="D11" s="582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82"/>
      <c r="AC11" s="550" t="s">
        <v>63</v>
      </c>
      <c r="AD11" s="589"/>
      <c r="AE11" s="533" t="s">
        <v>18</v>
      </c>
      <c r="AF11" s="585"/>
      <c r="AG11" s="585"/>
      <c r="AH11" s="585"/>
      <c r="AI11" s="585"/>
      <c r="AJ11" s="586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535"/>
      <c r="BC11" s="535"/>
      <c r="BD11" s="535"/>
      <c r="BE11" s="535"/>
      <c r="BF11" s="535"/>
      <c r="BG11" s="535"/>
      <c r="BH11" s="535"/>
      <c r="BI11" s="535"/>
      <c r="BJ11" s="535"/>
      <c r="BK11" s="535"/>
      <c r="BL11" s="535"/>
      <c r="BM11" s="535"/>
      <c r="BN11" s="535"/>
      <c r="BO11" s="535"/>
      <c r="BP11" s="579"/>
    </row>
    <row r="12" spans="2:68" s="11" customFormat="1" ht="12.95" customHeight="1" x14ac:dyDescent="0.2">
      <c r="B12" s="583"/>
      <c r="C12" s="520"/>
      <c r="D12" s="584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84"/>
      <c r="AC12" s="376" t="s">
        <v>64</v>
      </c>
      <c r="AD12" s="590"/>
      <c r="AE12" s="534" t="s">
        <v>16</v>
      </c>
      <c r="AF12" s="587"/>
      <c r="AG12" s="587"/>
      <c r="AH12" s="587"/>
      <c r="AI12" s="587"/>
      <c r="AJ12" s="588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13"/>
      <c r="AU12" s="513"/>
      <c r="AV12" s="513"/>
      <c r="AW12" s="513"/>
      <c r="AX12" s="513"/>
      <c r="AY12" s="513"/>
      <c r="AZ12" s="514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13"/>
      <c r="BK12" s="513"/>
      <c r="BL12" s="513"/>
      <c r="BM12" s="513"/>
      <c r="BN12" s="513"/>
      <c r="BO12" s="513"/>
      <c r="BP12" s="580"/>
    </row>
    <row r="13" spans="2:68" s="11" customFormat="1" ht="14.25" customHeight="1" x14ac:dyDescent="0.2">
      <c r="B13" s="435" t="str">
        <f>'Cronograma Global'!B13</f>
        <v>1.1</v>
      </c>
      <c r="C13" s="562"/>
      <c r="D13" s="563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565"/>
      <c r="AC13" s="438">
        <f>'Cronograma Global'!X13</f>
        <v>0</v>
      </c>
      <c r="AD13" s="439"/>
      <c r="AE13" s="409">
        <f>'Cronograma Global'!Y13</f>
        <v>6086.1768000000002</v>
      </c>
      <c r="AF13" s="412"/>
      <c r="AG13" s="412"/>
      <c r="AH13" s="412"/>
      <c r="AI13" s="412"/>
      <c r="AJ13" s="413"/>
      <c r="AK13" s="432">
        <f>'Cronograma Global'!AR13</f>
        <v>0</v>
      </c>
      <c r="AL13" s="433"/>
      <c r="AM13" s="433"/>
      <c r="AN13" s="433"/>
      <c r="AO13" s="433"/>
      <c r="AP13" s="433"/>
      <c r="AQ13" s="433"/>
      <c r="AR13" s="434"/>
      <c r="AS13" s="567"/>
      <c r="AT13" s="568"/>
      <c r="AU13" s="568"/>
      <c r="AV13" s="568"/>
      <c r="AW13" s="568"/>
      <c r="AX13" s="568"/>
      <c r="AY13" s="568"/>
      <c r="AZ13" s="569"/>
      <c r="BA13" s="432">
        <f>AK13+Mês02!BA13</f>
        <v>6086.1768000000002</v>
      </c>
      <c r="BB13" s="433"/>
      <c r="BC13" s="433"/>
      <c r="BD13" s="433"/>
      <c r="BE13" s="433"/>
      <c r="BF13" s="433"/>
      <c r="BG13" s="433"/>
      <c r="BH13" s="434"/>
      <c r="BI13" s="432">
        <f>AS13+Mês02!BI13</f>
        <v>0</v>
      </c>
      <c r="BJ13" s="433"/>
      <c r="BK13" s="433"/>
      <c r="BL13" s="433"/>
      <c r="BM13" s="433"/>
      <c r="BN13" s="433"/>
      <c r="BO13" s="433"/>
      <c r="BP13" s="564"/>
    </row>
    <row r="14" spans="2:68" s="11" customFormat="1" ht="14.25" customHeight="1" x14ac:dyDescent="0.2">
      <c r="B14" s="435" t="str">
        <f>'Cronograma Global'!B14</f>
        <v>1.2</v>
      </c>
      <c r="C14" s="562"/>
      <c r="D14" s="563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565"/>
      <c r="AC14" s="438">
        <f>'Cronograma Global'!X14</f>
        <v>0</v>
      </c>
      <c r="AD14" s="439"/>
      <c r="AE14" s="409">
        <f>'Cronograma Global'!Y14</f>
        <v>5303.6238239999993</v>
      </c>
      <c r="AF14" s="412"/>
      <c r="AG14" s="412"/>
      <c r="AH14" s="412"/>
      <c r="AI14" s="412"/>
      <c r="AJ14" s="413"/>
      <c r="AK14" s="432">
        <f>'Cronograma Global'!AR14</f>
        <v>0</v>
      </c>
      <c r="AL14" s="433"/>
      <c r="AM14" s="433"/>
      <c r="AN14" s="433"/>
      <c r="AO14" s="433"/>
      <c r="AP14" s="433"/>
      <c r="AQ14" s="433"/>
      <c r="AR14" s="434"/>
      <c r="AS14" s="567"/>
      <c r="AT14" s="568"/>
      <c r="AU14" s="568"/>
      <c r="AV14" s="568"/>
      <c r="AW14" s="568"/>
      <c r="AX14" s="568"/>
      <c r="AY14" s="568"/>
      <c r="AZ14" s="569"/>
      <c r="BA14" s="432">
        <f>AK14+Mês02!BA14</f>
        <v>5303.6238239999993</v>
      </c>
      <c r="BB14" s="433"/>
      <c r="BC14" s="433"/>
      <c r="BD14" s="433"/>
      <c r="BE14" s="433"/>
      <c r="BF14" s="433"/>
      <c r="BG14" s="433"/>
      <c r="BH14" s="434"/>
      <c r="BI14" s="432">
        <f>AS14+Mês02!BI14</f>
        <v>0</v>
      </c>
      <c r="BJ14" s="433"/>
      <c r="BK14" s="433"/>
      <c r="BL14" s="433"/>
      <c r="BM14" s="433"/>
      <c r="BN14" s="433"/>
      <c r="BO14" s="433"/>
      <c r="BP14" s="564"/>
    </row>
    <row r="15" spans="2:68" s="11" customFormat="1" ht="14.25" customHeight="1" x14ac:dyDescent="0.2">
      <c r="B15" s="435" t="str">
        <f>'Cronograma Global'!B15</f>
        <v>1.3</v>
      </c>
      <c r="C15" s="562"/>
      <c r="D15" s="563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565"/>
      <c r="AC15" s="438">
        <f>'Cronograma Global'!X15</f>
        <v>0</v>
      </c>
      <c r="AD15" s="439"/>
      <c r="AE15" s="409">
        <f>'Cronograma Global'!Y15</f>
        <v>947.29276800000014</v>
      </c>
      <c r="AF15" s="412"/>
      <c r="AG15" s="412"/>
      <c r="AH15" s="412"/>
      <c r="AI15" s="412"/>
      <c r="AJ15" s="413"/>
      <c r="AK15" s="432">
        <f>'Cronograma Global'!AR15</f>
        <v>0</v>
      </c>
      <c r="AL15" s="433"/>
      <c r="AM15" s="433"/>
      <c r="AN15" s="433"/>
      <c r="AO15" s="433"/>
      <c r="AP15" s="433"/>
      <c r="AQ15" s="433"/>
      <c r="AR15" s="434"/>
      <c r="AS15" s="567">
        <v>0</v>
      </c>
      <c r="AT15" s="568"/>
      <c r="AU15" s="568"/>
      <c r="AV15" s="568"/>
      <c r="AW15" s="568"/>
      <c r="AX15" s="568"/>
      <c r="AY15" s="568"/>
      <c r="AZ15" s="569"/>
      <c r="BA15" s="432">
        <f>AK15+Mês02!BA15</f>
        <v>947.29276800000014</v>
      </c>
      <c r="BB15" s="433"/>
      <c r="BC15" s="433"/>
      <c r="BD15" s="433"/>
      <c r="BE15" s="433"/>
      <c r="BF15" s="433"/>
      <c r="BG15" s="433"/>
      <c r="BH15" s="434"/>
      <c r="BI15" s="432">
        <f>AS15+Mês02!BI15</f>
        <v>100</v>
      </c>
      <c r="BJ15" s="433"/>
      <c r="BK15" s="433"/>
      <c r="BL15" s="433"/>
      <c r="BM15" s="433"/>
      <c r="BN15" s="433"/>
      <c r="BO15" s="433"/>
      <c r="BP15" s="564"/>
    </row>
    <row r="16" spans="2:68" s="11" customFormat="1" ht="14.25" customHeight="1" x14ac:dyDescent="0.2">
      <c r="B16" s="435" t="str">
        <f>'Cronograma Global'!B16</f>
        <v>02</v>
      </c>
      <c r="C16" s="562"/>
      <c r="D16" s="563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565"/>
      <c r="AC16" s="438">
        <f>'Cronograma Global'!X16</f>
        <v>0</v>
      </c>
      <c r="AD16" s="439"/>
      <c r="AE16" s="409">
        <f>'Cronograma Global'!Y16</f>
        <v>0</v>
      </c>
      <c r="AF16" s="412"/>
      <c r="AG16" s="412"/>
      <c r="AH16" s="412"/>
      <c r="AI16" s="412"/>
      <c r="AJ16" s="413"/>
      <c r="AK16" s="432">
        <f>'Cronograma Global'!AR16</f>
        <v>0</v>
      </c>
      <c r="AL16" s="433"/>
      <c r="AM16" s="433"/>
      <c r="AN16" s="433"/>
      <c r="AO16" s="433"/>
      <c r="AP16" s="433"/>
      <c r="AQ16" s="433"/>
      <c r="AR16" s="434"/>
      <c r="AS16" s="567">
        <v>0</v>
      </c>
      <c r="AT16" s="568"/>
      <c r="AU16" s="568"/>
      <c r="AV16" s="568"/>
      <c r="AW16" s="568"/>
      <c r="AX16" s="568"/>
      <c r="AY16" s="568"/>
      <c r="AZ16" s="569"/>
      <c r="BA16" s="432">
        <f>AK16+Mês02!BA16</f>
        <v>0</v>
      </c>
      <c r="BB16" s="433"/>
      <c r="BC16" s="433"/>
      <c r="BD16" s="433"/>
      <c r="BE16" s="433"/>
      <c r="BF16" s="433"/>
      <c r="BG16" s="433"/>
      <c r="BH16" s="434"/>
      <c r="BI16" s="432">
        <f>AS16+Mês02!BI16</f>
        <v>0</v>
      </c>
      <c r="BJ16" s="433"/>
      <c r="BK16" s="433"/>
      <c r="BL16" s="433"/>
      <c r="BM16" s="433"/>
      <c r="BN16" s="433"/>
      <c r="BO16" s="433"/>
      <c r="BP16" s="564"/>
    </row>
    <row r="17" spans="2:68" s="11" customFormat="1" ht="14.25" customHeight="1" x14ac:dyDescent="0.2">
      <c r="B17" s="435" t="str">
        <f>'Cronograma Global'!B17</f>
        <v>2.1</v>
      </c>
      <c r="C17" s="562"/>
      <c r="D17" s="563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565"/>
      <c r="AC17" s="438">
        <f>'Cronograma Global'!X17</f>
        <v>0</v>
      </c>
      <c r="AD17" s="439"/>
      <c r="AE17" s="409">
        <f>'Cronograma Global'!Y17</f>
        <v>519.93561599999987</v>
      </c>
      <c r="AF17" s="412"/>
      <c r="AG17" s="412"/>
      <c r="AH17" s="412"/>
      <c r="AI17" s="412"/>
      <c r="AJ17" s="413"/>
      <c r="AK17" s="432">
        <f>'Cronograma Global'!AR17</f>
        <v>0</v>
      </c>
      <c r="AL17" s="433"/>
      <c r="AM17" s="433"/>
      <c r="AN17" s="433"/>
      <c r="AO17" s="433"/>
      <c r="AP17" s="433"/>
      <c r="AQ17" s="433"/>
      <c r="AR17" s="434"/>
      <c r="AS17" s="567">
        <v>0</v>
      </c>
      <c r="AT17" s="568"/>
      <c r="AU17" s="568"/>
      <c r="AV17" s="568"/>
      <c r="AW17" s="568"/>
      <c r="AX17" s="568"/>
      <c r="AY17" s="568"/>
      <c r="AZ17" s="569"/>
      <c r="BA17" s="432">
        <f>AK17+Mês02!BA17</f>
        <v>519.93561599999987</v>
      </c>
      <c r="BB17" s="433"/>
      <c r="BC17" s="433"/>
      <c r="BD17" s="433"/>
      <c r="BE17" s="433"/>
      <c r="BF17" s="433"/>
      <c r="BG17" s="433"/>
      <c r="BH17" s="434"/>
      <c r="BI17" s="432">
        <f>AS17+Mês02!BI17</f>
        <v>100</v>
      </c>
      <c r="BJ17" s="433"/>
      <c r="BK17" s="433"/>
      <c r="BL17" s="433"/>
      <c r="BM17" s="433"/>
      <c r="BN17" s="433"/>
      <c r="BO17" s="433"/>
      <c r="BP17" s="564"/>
    </row>
    <row r="18" spans="2:68" s="11" customFormat="1" ht="14.25" customHeight="1" x14ac:dyDescent="0.2">
      <c r="B18" s="435" t="str">
        <f>'Cronograma Global'!B18</f>
        <v>2.2</v>
      </c>
      <c r="C18" s="562"/>
      <c r="D18" s="563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565"/>
      <c r="AC18" s="438">
        <f>'Cronograma Global'!X18</f>
        <v>0</v>
      </c>
      <c r="AD18" s="439"/>
      <c r="AE18" s="409">
        <f>'Cronograma Global'!Y18</f>
        <v>3149.382192</v>
      </c>
      <c r="AF18" s="412"/>
      <c r="AG18" s="412"/>
      <c r="AH18" s="412"/>
      <c r="AI18" s="412"/>
      <c r="AJ18" s="413"/>
      <c r="AK18" s="432">
        <f>'Cronograma Global'!AR18</f>
        <v>0</v>
      </c>
      <c r="AL18" s="433"/>
      <c r="AM18" s="433"/>
      <c r="AN18" s="433"/>
      <c r="AO18" s="433"/>
      <c r="AP18" s="433"/>
      <c r="AQ18" s="433"/>
      <c r="AR18" s="434"/>
      <c r="AS18" s="567"/>
      <c r="AT18" s="568"/>
      <c r="AU18" s="568"/>
      <c r="AV18" s="568"/>
      <c r="AW18" s="568"/>
      <c r="AX18" s="568"/>
      <c r="AY18" s="568"/>
      <c r="AZ18" s="569"/>
      <c r="BA18" s="432">
        <f>AK18+Mês02!BA18</f>
        <v>3149.382192</v>
      </c>
      <c r="BB18" s="433"/>
      <c r="BC18" s="433"/>
      <c r="BD18" s="433"/>
      <c r="BE18" s="433"/>
      <c r="BF18" s="433"/>
      <c r="BG18" s="433"/>
      <c r="BH18" s="434"/>
      <c r="BI18" s="432">
        <f>AS18+Mês02!BI18</f>
        <v>100</v>
      </c>
      <c r="BJ18" s="433"/>
      <c r="BK18" s="433"/>
      <c r="BL18" s="433"/>
      <c r="BM18" s="433"/>
      <c r="BN18" s="433"/>
      <c r="BO18" s="433"/>
      <c r="BP18" s="564"/>
    </row>
    <row r="19" spans="2:68" s="11" customFormat="1" ht="14.25" customHeight="1" x14ac:dyDescent="0.2">
      <c r="B19" s="435" t="str">
        <f>'Cronograma Global'!B19</f>
        <v>2.3</v>
      </c>
      <c r="C19" s="562"/>
      <c r="D19" s="563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565"/>
      <c r="AC19" s="438">
        <f>'Cronograma Global'!X19</f>
        <v>0</v>
      </c>
      <c r="AD19" s="439"/>
      <c r="AE19" s="409">
        <f>'Cronograma Global'!Y19</f>
        <v>740.27054200000009</v>
      </c>
      <c r="AF19" s="412"/>
      <c r="AG19" s="412"/>
      <c r="AH19" s="412"/>
      <c r="AI19" s="412"/>
      <c r="AJ19" s="413"/>
      <c r="AK19" s="432">
        <f>'Cronograma Global'!AR19</f>
        <v>0</v>
      </c>
      <c r="AL19" s="433"/>
      <c r="AM19" s="433"/>
      <c r="AN19" s="433"/>
      <c r="AO19" s="433"/>
      <c r="AP19" s="433"/>
      <c r="AQ19" s="433"/>
      <c r="AR19" s="434"/>
      <c r="AS19" s="567"/>
      <c r="AT19" s="568"/>
      <c r="AU19" s="568"/>
      <c r="AV19" s="568"/>
      <c r="AW19" s="568"/>
      <c r="AX19" s="568"/>
      <c r="AY19" s="568"/>
      <c r="AZ19" s="569"/>
      <c r="BA19" s="432">
        <f>AK19+Mês02!BA19</f>
        <v>740.27054200000009</v>
      </c>
      <c r="BB19" s="433"/>
      <c r="BC19" s="433"/>
      <c r="BD19" s="433"/>
      <c r="BE19" s="433"/>
      <c r="BF19" s="433"/>
      <c r="BG19" s="433"/>
      <c r="BH19" s="434"/>
      <c r="BI19" s="432">
        <f>AS19+Mês02!BI19</f>
        <v>0</v>
      </c>
      <c r="BJ19" s="433"/>
      <c r="BK19" s="433"/>
      <c r="BL19" s="433"/>
      <c r="BM19" s="433"/>
      <c r="BN19" s="433"/>
      <c r="BO19" s="433"/>
      <c r="BP19" s="564"/>
    </row>
    <row r="20" spans="2:68" s="11" customFormat="1" ht="14.25" customHeight="1" x14ac:dyDescent="0.2">
      <c r="B20" s="435" t="str">
        <f>'Cronograma Global'!B20</f>
        <v>03</v>
      </c>
      <c r="C20" s="562"/>
      <c r="D20" s="563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565"/>
      <c r="AC20" s="438">
        <f>'Cronograma Global'!X20</f>
        <v>0</v>
      </c>
      <c r="AD20" s="439"/>
      <c r="AE20" s="409">
        <f>'Cronograma Global'!Y20</f>
        <v>0</v>
      </c>
      <c r="AF20" s="412"/>
      <c r="AG20" s="412"/>
      <c r="AH20" s="412"/>
      <c r="AI20" s="412"/>
      <c r="AJ20" s="413"/>
      <c r="AK20" s="432">
        <f>'Cronograma Global'!AR20</f>
        <v>0</v>
      </c>
      <c r="AL20" s="433"/>
      <c r="AM20" s="433"/>
      <c r="AN20" s="433"/>
      <c r="AO20" s="433"/>
      <c r="AP20" s="433"/>
      <c r="AQ20" s="433"/>
      <c r="AR20" s="434"/>
      <c r="AS20" s="567"/>
      <c r="AT20" s="568"/>
      <c r="AU20" s="568"/>
      <c r="AV20" s="568"/>
      <c r="AW20" s="568"/>
      <c r="AX20" s="568"/>
      <c r="AY20" s="568"/>
      <c r="AZ20" s="569"/>
      <c r="BA20" s="432">
        <f>AK20+Mês02!BA20</f>
        <v>0</v>
      </c>
      <c r="BB20" s="433"/>
      <c r="BC20" s="433"/>
      <c r="BD20" s="433"/>
      <c r="BE20" s="433"/>
      <c r="BF20" s="433"/>
      <c r="BG20" s="433"/>
      <c r="BH20" s="434"/>
      <c r="BI20" s="432">
        <f>AS20+Mês02!BI20</f>
        <v>100</v>
      </c>
      <c r="BJ20" s="433"/>
      <c r="BK20" s="433"/>
      <c r="BL20" s="433"/>
      <c r="BM20" s="433"/>
      <c r="BN20" s="433"/>
      <c r="BO20" s="433"/>
      <c r="BP20" s="564"/>
    </row>
    <row r="21" spans="2:68" s="11" customFormat="1" ht="14.25" customHeight="1" x14ac:dyDescent="0.2">
      <c r="B21" s="435" t="str">
        <f>'Cronograma Global'!B21</f>
        <v>3.1</v>
      </c>
      <c r="C21" s="562"/>
      <c r="D21" s="563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565"/>
      <c r="AC21" s="438">
        <f>'Cronograma Global'!X21</f>
        <v>0</v>
      </c>
      <c r="AD21" s="439"/>
      <c r="AE21" s="409">
        <f>'Cronograma Global'!Y21</f>
        <v>4208.430206</v>
      </c>
      <c r="AF21" s="412"/>
      <c r="AG21" s="412"/>
      <c r="AH21" s="412"/>
      <c r="AI21" s="412"/>
      <c r="AJ21" s="413"/>
      <c r="AK21" s="432">
        <f>'Cronograma Global'!AR21</f>
        <v>0</v>
      </c>
      <c r="AL21" s="433"/>
      <c r="AM21" s="433"/>
      <c r="AN21" s="433"/>
      <c r="AO21" s="433"/>
      <c r="AP21" s="433"/>
      <c r="AQ21" s="433"/>
      <c r="AR21" s="434"/>
      <c r="AS21" s="567"/>
      <c r="AT21" s="568"/>
      <c r="AU21" s="568"/>
      <c r="AV21" s="568"/>
      <c r="AW21" s="568"/>
      <c r="AX21" s="568"/>
      <c r="AY21" s="568"/>
      <c r="AZ21" s="569"/>
      <c r="BA21" s="432">
        <f>AK21+Mês02!BA21</f>
        <v>4208.430206</v>
      </c>
      <c r="BB21" s="433"/>
      <c r="BC21" s="433"/>
      <c r="BD21" s="433"/>
      <c r="BE21" s="433"/>
      <c r="BF21" s="433"/>
      <c r="BG21" s="433"/>
      <c r="BH21" s="434"/>
      <c r="BI21" s="432">
        <f>AS21+Mês02!BI21</f>
        <v>100</v>
      </c>
      <c r="BJ21" s="433"/>
      <c r="BK21" s="433"/>
      <c r="BL21" s="433"/>
      <c r="BM21" s="433"/>
      <c r="BN21" s="433"/>
      <c r="BO21" s="433"/>
      <c r="BP21" s="564"/>
    </row>
    <row r="22" spans="2:68" s="11" customFormat="1" ht="14.25" customHeight="1" x14ac:dyDescent="0.2">
      <c r="B22" s="435" t="str">
        <f>'Cronograma Global'!B23</f>
        <v>4.1</v>
      </c>
      <c r="C22" s="562"/>
      <c r="D22" s="563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565"/>
      <c r="AC22" s="438">
        <f>'Cronograma Global'!X23</f>
        <v>0</v>
      </c>
      <c r="AD22" s="439"/>
      <c r="AE22" s="409">
        <f>'Cronograma Global'!Y23</f>
        <v>1114.7171795999998</v>
      </c>
      <c r="AF22" s="412"/>
      <c r="AG22" s="412"/>
      <c r="AH22" s="412"/>
      <c r="AI22" s="412"/>
      <c r="AJ22" s="413"/>
      <c r="AK22" s="432">
        <f>'Cronograma Global'!AR23</f>
        <v>0</v>
      </c>
      <c r="AL22" s="433"/>
      <c r="AM22" s="433"/>
      <c r="AN22" s="433"/>
      <c r="AO22" s="433"/>
      <c r="AP22" s="433"/>
      <c r="AQ22" s="433"/>
      <c r="AR22" s="434"/>
      <c r="AS22" s="567"/>
      <c r="AT22" s="568"/>
      <c r="AU22" s="568"/>
      <c r="AV22" s="568"/>
      <c r="AW22" s="568"/>
      <c r="AX22" s="568"/>
      <c r="AY22" s="568"/>
      <c r="AZ22" s="569"/>
      <c r="BA22" s="432">
        <f>AK22+Mês02!BA22</f>
        <v>1114.7171795999998</v>
      </c>
      <c r="BB22" s="433"/>
      <c r="BC22" s="433"/>
      <c r="BD22" s="433"/>
      <c r="BE22" s="433"/>
      <c r="BF22" s="433"/>
      <c r="BG22" s="433"/>
      <c r="BH22" s="434"/>
      <c r="BI22" s="432">
        <f>AS22+Mês02!BI22</f>
        <v>100</v>
      </c>
      <c r="BJ22" s="433"/>
      <c r="BK22" s="433"/>
      <c r="BL22" s="433"/>
      <c r="BM22" s="433"/>
      <c r="BN22" s="433"/>
      <c r="BO22" s="433"/>
      <c r="BP22" s="564"/>
    </row>
    <row r="23" spans="2:68" s="11" customFormat="1" ht="14.25" customHeight="1" x14ac:dyDescent="0.2">
      <c r="B23" s="435" t="str">
        <f>'Cronograma Global'!B25</f>
        <v>4.3</v>
      </c>
      <c r="C23" s="562"/>
      <c r="D23" s="563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565"/>
      <c r="AC23" s="438">
        <f>'Cronograma Global'!X25</f>
        <v>0</v>
      </c>
      <c r="AD23" s="439"/>
      <c r="AE23" s="409">
        <f>'Cronograma Global'!Y25</f>
        <v>15918.946760999999</v>
      </c>
      <c r="AF23" s="412"/>
      <c r="AG23" s="412"/>
      <c r="AH23" s="412"/>
      <c r="AI23" s="412"/>
      <c r="AJ23" s="413"/>
      <c r="AK23" s="432">
        <f>'Cronograma Global'!AR25</f>
        <v>0</v>
      </c>
      <c r="AL23" s="433"/>
      <c r="AM23" s="433"/>
      <c r="AN23" s="433"/>
      <c r="AO23" s="433"/>
      <c r="AP23" s="433"/>
      <c r="AQ23" s="433"/>
      <c r="AR23" s="434"/>
      <c r="AS23" s="567"/>
      <c r="AT23" s="568"/>
      <c r="AU23" s="568"/>
      <c r="AV23" s="568"/>
      <c r="AW23" s="568"/>
      <c r="AX23" s="568"/>
      <c r="AY23" s="568"/>
      <c r="AZ23" s="569"/>
      <c r="BA23" s="432">
        <f>AK23+Mês02!BA23</f>
        <v>15918.946760999999</v>
      </c>
      <c r="BB23" s="433"/>
      <c r="BC23" s="433"/>
      <c r="BD23" s="433"/>
      <c r="BE23" s="433"/>
      <c r="BF23" s="433"/>
      <c r="BG23" s="433"/>
      <c r="BH23" s="434"/>
      <c r="BI23" s="432">
        <f>AS23+Mês02!BI23</f>
        <v>0</v>
      </c>
      <c r="BJ23" s="433"/>
      <c r="BK23" s="433"/>
      <c r="BL23" s="433"/>
      <c r="BM23" s="433"/>
      <c r="BN23" s="433"/>
      <c r="BO23" s="433"/>
      <c r="BP23" s="564"/>
    </row>
    <row r="24" spans="2:68" s="11" customFormat="1" ht="14.25" customHeight="1" x14ac:dyDescent="0.2">
      <c r="B24" s="435" t="str">
        <f>'Cronograma Global'!B26</f>
        <v>05</v>
      </c>
      <c r="C24" s="562"/>
      <c r="D24" s="563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565"/>
      <c r="AC24" s="438">
        <f>'Cronograma Global'!X26</f>
        <v>0</v>
      </c>
      <c r="AD24" s="439"/>
      <c r="AE24" s="409">
        <f>'Cronograma Global'!Y26</f>
        <v>0</v>
      </c>
      <c r="AF24" s="412"/>
      <c r="AG24" s="412"/>
      <c r="AH24" s="412"/>
      <c r="AI24" s="412"/>
      <c r="AJ24" s="413"/>
      <c r="AK24" s="432">
        <f>'Cronograma Global'!AR26</f>
        <v>0</v>
      </c>
      <c r="AL24" s="433"/>
      <c r="AM24" s="433"/>
      <c r="AN24" s="433"/>
      <c r="AO24" s="433"/>
      <c r="AP24" s="433"/>
      <c r="AQ24" s="433"/>
      <c r="AR24" s="434"/>
      <c r="AS24" s="567"/>
      <c r="AT24" s="568"/>
      <c r="AU24" s="568"/>
      <c r="AV24" s="568"/>
      <c r="AW24" s="568"/>
      <c r="AX24" s="568"/>
      <c r="AY24" s="568"/>
      <c r="AZ24" s="569"/>
      <c r="BA24" s="432">
        <f>AK24+Mês02!BA24</f>
        <v>0</v>
      </c>
      <c r="BB24" s="433"/>
      <c r="BC24" s="433"/>
      <c r="BD24" s="433"/>
      <c r="BE24" s="433"/>
      <c r="BF24" s="433"/>
      <c r="BG24" s="433"/>
      <c r="BH24" s="434"/>
      <c r="BI24" s="432">
        <f>AS24+Mês02!BI24</f>
        <v>100</v>
      </c>
      <c r="BJ24" s="433"/>
      <c r="BK24" s="433"/>
      <c r="BL24" s="433"/>
      <c r="BM24" s="433"/>
      <c r="BN24" s="433"/>
      <c r="BO24" s="433"/>
      <c r="BP24" s="564"/>
    </row>
    <row r="25" spans="2:68" s="11" customFormat="1" ht="14.25" customHeight="1" x14ac:dyDescent="0.2">
      <c r="B25" s="435" t="str">
        <f>'Cronograma Global'!B27</f>
        <v>5.1</v>
      </c>
      <c r="C25" s="562"/>
      <c r="D25" s="563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565"/>
      <c r="AC25" s="438">
        <f>'Cronograma Global'!X27</f>
        <v>0</v>
      </c>
      <c r="AD25" s="439"/>
      <c r="AE25" s="409">
        <f>'Cronograma Global'!Y27</f>
        <v>7662.1926719999992</v>
      </c>
      <c r="AF25" s="412"/>
      <c r="AG25" s="412"/>
      <c r="AH25" s="412"/>
      <c r="AI25" s="412"/>
      <c r="AJ25" s="413"/>
      <c r="AK25" s="432">
        <f>'Cronograma Global'!AR27</f>
        <v>0</v>
      </c>
      <c r="AL25" s="433"/>
      <c r="AM25" s="433"/>
      <c r="AN25" s="433"/>
      <c r="AO25" s="433"/>
      <c r="AP25" s="433"/>
      <c r="AQ25" s="433"/>
      <c r="AR25" s="434"/>
      <c r="AS25" s="567"/>
      <c r="AT25" s="568"/>
      <c r="AU25" s="568"/>
      <c r="AV25" s="568"/>
      <c r="AW25" s="568"/>
      <c r="AX25" s="568"/>
      <c r="AY25" s="568"/>
      <c r="AZ25" s="569"/>
      <c r="BA25" s="432">
        <f>AK25+Mês02!BA25</f>
        <v>7662.1926719999992</v>
      </c>
      <c r="BB25" s="433"/>
      <c r="BC25" s="433"/>
      <c r="BD25" s="433"/>
      <c r="BE25" s="433"/>
      <c r="BF25" s="433"/>
      <c r="BG25" s="433"/>
      <c r="BH25" s="434"/>
      <c r="BI25" s="432">
        <f>AS25+Mês02!BI25</f>
        <v>84.034000000000006</v>
      </c>
      <c r="BJ25" s="433"/>
      <c r="BK25" s="433"/>
      <c r="BL25" s="433"/>
      <c r="BM25" s="433"/>
      <c r="BN25" s="433"/>
      <c r="BO25" s="433"/>
      <c r="BP25" s="564"/>
    </row>
    <row r="26" spans="2:68" s="11" customFormat="1" ht="14.25" customHeight="1" x14ac:dyDescent="0.2">
      <c r="B26" s="435" t="str">
        <f>'Cronograma Global'!B28</f>
        <v>06</v>
      </c>
      <c r="C26" s="562"/>
      <c r="D26" s="563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565"/>
      <c r="AC26" s="438">
        <f>'Cronograma Global'!X28</f>
        <v>0</v>
      </c>
      <c r="AD26" s="439"/>
      <c r="AE26" s="409">
        <f>'Cronograma Global'!Y28</f>
        <v>0</v>
      </c>
      <c r="AF26" s="412"/>
      <c r="AG26" s="412"/>
      <c r="AH26" s="412"/>
      <c r="AI26" s="412"/>
      <c r="AJ26" s="413"/>
      <c r="AK26" s="432">
        <f>'Cronograma Global'!AR28</f>
        <v>0</v>
      </c>
      <c r="AL26" s="433"/>
      <c r="AM26" s="433"/>
      <c r="AN26" s="433"/>
      <c r="AO26" s="433"/>
      <c r="AP26" s="433"/>
      <c r="AQ26" s="433"/>
      <c r="AR26" s="434"/>
      <c r="AS26" s="567"/>
      <c r="AT26" s="568"/>
      <c r="AU26" s="568"/>
      <c r="AV26" s="568"/>
      <c r="AW26" s="568"/>
      <c r="AX26" s="568"/>
      <c r="AY26" s="568"/>
      <c r="AZ26" s="569"/>
      <c r="BA26" s="432">
        <f>AK26+Mês02!BA26</f>
        <v>0</v>
      </c>
      <c r="BB26" s="433"/>
      <c r="BC26" s="433"/>
      <c r="BD26" s="433"/>
      <c r="BE26" s="433"/>
      <c r="BF26" s="433"/>
      <c r="BG26" s="433"/>
      <c r="BH26" s="434"/>
      <c r="BI26" s="432">
        <f>AS26+Mês02!BI26</f>
        <v>0</v>
      </c>
      <c r="BJ26" s="433"/>
      <c r="BK26" s="433"/>
      <c r="BL26" s="433"/>
      <c r="BM26" s="433"/>
      <c r="BN26" s="433"/>
      <c r="BO26" s="433"/>
      <c r="BP26" s="564"/>
    </row>
    <row r="27" spans="2:68" s="11" customFormat="1" ht="14.25" customHeight="1" x14ac:dyDescent="0.2">
      <c r="B27" s="435" t="str">
        <f>'Cronograma Global'!B29</f>
        <v>6.1</v>
      </c>
      <c r="C27" s="562"/>
      <c r="D27" s="563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565"/>
      <c r="AC27" s="438">
        <f>'Cronograma Global'!X29</f>
        <v>0</v>
      </c>
      <c r="AD27" s="439"/>
      <c r="AE27" s="409">
        <f>'Cronograma Global'!Y29</f>
        <v>10909.44424956</v>
      </c>
      <c r="AF27" s="412"/>
      <c r="AG27" s="412"/>
      <c r="AH27" s="412"/>
      <c r="AI27" s="412"/>
      <c r="AJ27" s="413"/>
      <c r="AK27" s="432">
        <f>'Cronograma Global'!AR29</f>
        <v>0</v>
      </c>
      <c r="AL27" s="433"/>
      <c r="AM27" s="433"/>
      <c r="AN27" s="433"/>
      <c r="AO27" s="433"/>
      <c r="AP27" s="433"/>
      <c r="AQ27" s="433"/>
      <c r="AR27" s="434"/>
      <c r="AS27" s="567"/>
      <c r="AT27" s="568"/>
      <c r="AU27" s="568"/>
      <c r="AV27" s="568"/>
      <c r="AW27" s="568"/>
      <c r="AX27" s="568"/>
      <c r="AY27" s="568"/>
      <c r="AZ27" s="569"/>
      <c r="BA27" s="432">
        <f>AK27+Mês02!BA27</f>
        <v>10909.44424956</v>
      </c>
      <c r="BB27" s="433"/>
      <c r="BC27" s="433"/>
      <c r="BD27" s="433"/>
      <c r="BE27" s="433"/>
      <c r="BF27" s="433"/>
      <c r="BG27" s="433"/>
      <c r="BH27" s="434"/>
      <c r="BI27" s="432">
        <f>AS27+Mês02!BI27</f>
        <v>0</v>
      </c>
      <c r="BJ27" s="433"/>
      <c r="BK27" s="433"/>
      <c r="BL27" s="433"/>
      <c r="BM27" s="433"/>
      <c r="BN27" s="433"/>
      <c r="BO27" s="433"/>
      <c r="BP27" s="564"/>
    </row>
    <row r="28" spans="2:68" s="11" customFormat="1" ht="14.25" customHeight="1" x14ac:dyDescent="0.2">
      <c r="B28" s="435" t="str">
        <f>'Cronograma Global'!B30</f>
        <v>6.2</v>
      </c>
      <c r="C28" s="562"/>
      <c r="D28" s="563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565"/>
      <c r="AC28" s="438">
        <f>'Cronograma Global'!X30</f>
        <v>0</v>
      </c>
      <c r="AD28" s="439"/>
      <c r="AE28" s="409">
        <f>'Cronograma Global'!Y30</f>
        <v>41262.434407999994</v>
      </c>
      <c r="AF28" s="412"/>
      <c r="AG28" s="412"/>
      <c r="AH28" s="412"/>
      <c r="AI28" s="412"/>
      <c r="AJ28" s="413"/>
      <c r="AK28" s="432">
        <f>'Cronograma Global'!AR30</f>
        <v>41262.434407999994</v>
      </c>
      <c r="AL28" s="433"/>
      <c r="AM28" s="433"/>
      <c r="AN28" s="433"/>
      <c r="AO28" s="433"/>
      <c r="AP28" s="433"/>
      <c r="AQ28" s="433"/>
      <c r="AR28" s="434"/>
      <c r="AS28" s="567"/>
      <c r="AT28" s="568"/>
      <c r="AU28" s="568"/>
      <c r="AV28" s="568"/>
      <c r="AW28" s="568"/>
      <c r="AX28" s="568"/>
      <c r="AY28" s="568"/>
      <c r="AZ28" s="569"/>
      <c r="BA28" s="432">
        <f>AK28+Mês02!BA28</f>
        <v>41262.434407999994</v>
      </c>
      <c r="BB28" s="433"/>
      <c r="BC28" s="433"/>
      <c r="BD28" s="433"/>
      <c r="BE28" s="433"/>
      <c r="BF28" s="433"/>
      <c r="BG28" s="433"/>
      <c r="BH28" s="434"/>
      <c r="BI28" s="432">
        <f>AS28+Mês02!BI28</f>
        <v>0</v>
      </c>
      <c r="BJ28" s="433"/>
      <c r="BK28" s="433"/>
      <c r="BL28" s="433"/>
      <c r="BM28" s="433"/>
      <c r="BN28" s="433"/>
      <c r="BO28" s="433"/>
      <c r="BP28" s="564"/>
    </row>
    <row r="29" spans="2:68" s="11" customFormat="1" ht="14.25" customHeight="1" x14ac:dyDescent="0.2">
      <c r="B29" s="435" t="str">
        <f>'Cronograma Global'!B31</f>
        <v>6.3</v>
      </c>
      <c r="C29" s="562"/>
      <c r="D29" s="563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565"/>
      <c r="AC29" s="438">
        <f>'Cronograma Global'!X31</f>
        <v>0</v>
      </c>
      <c r="AD29" s="439"/>
      <c r="AE29" s="409">
        <f>'Cronograma Global'!Y31</f>
        <v>2797.7048171999995</v>
      </c>
      <c r="AF29" s="412"/>
      <c r="AG29" s="412"/>
      <c r="AH29" s="412"/>
      <c r="AI29" s="412"/>
      <c r="AJ29" s="413"/>
      <c r="AK29" s="432">
        <f>'Cronograma Global'!AR31</f>
        <v>2797.7048171999995</v>
      </c>
      <c r="AL29" s="433"/>
      <c r="AM29" s="433"/>
      <c r="AN29" s="433"/>
      <c r="AO29" s="433"/>
      <c r="AP29" s="433"/>
      <c r="AQ29" s="433"/>
      <c r="AR29" s="434"/>
      <c r="AS29" s="567"/>
      <c r="AT29" s="568"/>
      <c r="AU29" s="568"/>
      <c r="AV29" s="568"/>
      <c r="AW29" s="568"/>
      <c r="AX29" s="568"/>
      <c r="AY29" s="568"/>
      <c r="AZ29" s="569"/>
      <c r="BA29" s="432">
        <f>AK29+Mês02!BA29</f>
        <v>2797.7048171999995</v>
      </c>
      <c r="BB29" s="433"/>
      <c r="BC29" s="433"/>
      <c r="BD29" s="433"/>
      <c r="BE29" s="433"/>
      <c r="BF29" s="433"/>
      <c r="BG29" s="433"/>
      <c r="BH29" s="434"/>
      <c r="BI29" s="432">
        <f>AS29+Mês02!BI29</f>
        <v>0</v>
      </c>
      <c r="BJ29" s="433"/>
      <c r="BK29" s="433"/>
      <c r="BL29" s="433"/>
      <c r="BM29" s="433"/>
      <c r="BN29" s="433"/>
      <c r="BO29" s="433"/>
      <c r="BP29" s="564"/>
    </row>
    <row r="30" spans="2:68" s="11" customFormat="1" ht="14.25" customHeight="1" x14ac:dyDescent="0.2">
      <c r="B30" s="435" t="str">
        <f>'Cronograma Global'!B32</f>
        <v>6.4</v>
      </c>
      <c r="C30" s="562"/>
      <c r="D30" s="563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565"/>
      <c r="AC30" s="438">
        <f>'Cronograma Global'!X32</f>
        <v>0</v>
      </c>
      <c r="AD30" s="439"/>
      <c r="AE30" s="409">
        <f>'Cronograma Global'!Y32</f>
        <v>1764.2509559999999</v>
      </c>
      <c r="AF30" s="412"/>
      <c r="AG30" s="412"/>
      <c r="AH30" s="412"/>
      <c r="AI30" s="412"/>
      <c r="AJ30" s="413"/>
      <c r="AK30" s="432">
        <f>'Cronograma Global'!AR32</f>
        <v>1764.2509559999999</v>
      </c>
      <c r="AL30" s="433"/>
      <c r="AM30" s="433"/>
      <c r="AN30" s="433"/>
      <c r="AO30" s="433"/>
      <c r="AP30" s="433"/>
      <c r="AQ30" s="433"/>
      <c r="AR30" s="434"/>
      <c r="AS30" s="567"/>
      <c r="AT30" s="568"/>
      <c r="AU30" s="568"/>
      <c r="AV30" s="568"/>
      <c r="AW30" s="568"/>
      <c r="AX30" s="568"/>
      <c r="AY30" s="568"/>
      <c r="AZ30" s="569"/>
      <c r="BA30" s="432">
        <f>AK30+Mês02!BA30</f>
        <v>1764.2509559999999</v>
      </c>
      <c r="BB30" s="433"/>
      <c r="BC30" s="433"/>
      <c r="BD30" s="433"/>
      <c r="BE30" s="433"/>
      <c r="BF30" s="433"/>
      <c r="BG30" s="433"/>
      <c r="BH30" s="434"/>
      <c r="BI30" s="432">
        <f>AS30+Mês02!BI30</f>
        <v>18.100000000000001</v>
      </c>
      <c r="BJ30" s="433"/>
      <c r="BK30" s="433"/>
      <c r="BL30" s="433"/>
      <c r="BM30" s="433"/>
      <c r="BN30" s="433"/>
      <c r="BO30" s="433"/>
      <c r="BP30" s="564"/>
    </row>
    <row r="31" spans="2:68" s="11" customFormat="1" ht="14.25" customHeight="1" x14ac:dyDescent="0.2">
      <c r="B31" s="435" t="str">
        <f>'Cronograma Global'!B33</f>
        <v>6.5</v>
      </c>
      <c r="C31" s="562"/>
      <c r="D31" s="563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565"/>
      <c r="AC31" s="438">
        <f>'Cronograma Global'!X33</f>
        <v>0</v>
      </c>
      <c r="AD31" s="439"/>
      <c r="AE31" s="409">
        <f>'Cronograma Global'!Y33</f>
        <v>3060.7936415999998</v>
      </c>
      <c r="AF31" s="412"/>
      <c r="AG31" s="412"/>
      <c r="AH31" s="412"/>
      <c r="AI31" s="412"/>
      <c r="AJ31" s="413"/>
      <c r="AK31" s="432">
        <f>'Cronograma Global'!AR33</f>
        <v>0</v>
      </c>
      <c r="AL31" s="433"/>
      <c r="AM31" s="433"/>
      <c r="AN31" s="433"/>
      <c r="AO31" s="433"/>
      <c r="AP31" s="433"/>
      <c r="AQ31" s="433"/>
      <c r="AR31" s="434"/>
      <c r="AS31" s="567"/>
      <c r="AT31" s="568"/>
      <c r="AU31" s="568"/>
      <c r="AV31" s="568"/>
      <c r="AW31" s="568"/>
      <c r="AX31" s="568"/>
      <c r="AY31" s="568"/>
      <c r="AZ31" s="569"/>
      <c r="BA31" s="432">
        <f>AK31+Mês02!BA31</f>
        <v>0</v>
      </c>
      <c r="BB31" s="433"/>
      <c r="BC31" s="433"/>
      <c r="BD31" s="433"/>
      <c r="BE31" s="433"/>
      <c r="BF31" s="433"/>
      <c r="BG31" s="433"/>
      <c r="BH31" s="434"/>
      <c r="BI31" s="432">
        <f>AS31+Mês02!BI31</f>
        <v>18.100000000000001</v>
      </c>
      <c r="BJ31" s="433"/>
      <c r="BK31" s="433"/>
      <c r="BL31" s="433"/>
      <c r="BM31" s="433"/>
      <c r="BN31" s="433"/>
      <c r="BO31" s="433"/>
      <c r="BP31" s="564"/>
    </row>
    <row r="32" spans="2:68" s="11" customFormat="1" ht="14.25" customHeight="1" x14ac:dyDescent="0.2">
      <c r="B32" s="435" t="e">
        <f>'Cronograma Global'!#REF!</f>
        <v>#REF!</v>
      </c>
      <c r="C32" s="562"/>
      <c r="D32" s="563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565"/>
      <c r="AC32" s="438" t="e">
        <f>'Cronograma Global'!#REF!</f>
        <v>#REF!</v>
      </c>
      <c r="AD32" s="439"/>
      <c r="AE32" s="409" t="e">
        <f>'Cronograma Global'!#REF!</f>
        <v>#REF!</v>
      </c>
      <c r="AF32" s="412"/>
      <c r="AG32" s="412"/>
      <c r="AH32" s="412"/>
      <c r="AI32" s="412"/>
      <c r="AJ32" s="413"/>
      <c r="AK32" s="432" t="e">
        <f>'Cronograma Global'!#REF!</f>
        <v>#REF!</v>
      </c>
      <c r="AL32" s="433"/>
      <c r="AM32" s="433"/>
      <c r="AN32" s="433"/>
      <c r="AO32" s="433"/>
      <c r="AP32" s="433"/>
      <c r="AQ32" s="433"/>
      <c r="AR32" s="434"/>
      <c r="AS32" s="567"/>
      <c r="AT32" s="568"/>
      <c r="AU32" s="568"/>
      <c r="AV32" s="568"/>
      <c r="AW32" s="568"/>
      <c r="AX32" s="568"/>
      <c r="AY32" s="568"/>
      <c r="AZ32" s="569"/>
      <c r="BA32" s="432" t="e">
        <f>AK32+Mês02!BA32</f>
        <v>#REF!</v>
      </c>
      <c r="BB32" s="433"/>
      <c r="BC32" s="433"/>
      <c r="BD32" s="433"/>
      <c r="BE32" s="433"/>
      <c r="BF32" s="433"/>
      <c r="BG32" s="433"/>
      <c r="BH32" s="434"/>
      <c r="BI32" s="432">
        <f>AS32+Mês02!BI32</f>
        <v>0</v>
      </c>
      <c r="BJ32" s="433"/>
      <c r="BK32" s="433"/>
      <c r="BL32" s="433"/>
      <c r="BM32" s="433"/>
      <c r="BN32" s="433"/>
      <c r="BO32" s="433"/>
      <c r="BP32" s="564"/>
    </row>
    <row r="33" spans="2:68" s="11" customFormat="1" ht="14.25" customHeight="1" x14ac:dyDescent="0.2">
      <c r="B33" s="435" t="e">
        <f>'Cronograma Global'!#REF!</f>
        <v>#REF!</v>
      </c>
      <c r="C33" s="562"/>
      <c r="D33" s="563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565"/>
      <c r="AC33" s="438" t="e">
        <f>'Cronograma Global'!#REF!</f>
        <v>#REF!</v>
      </c>
      <c r="AD33" s="439"/>
      <c r="AE33" s="409" t="e">
        <f>'Cronograma Global'!#REF!</f>
        <v>#REF!</v>
      </c>
      <c r="AF33" s="412"/>
      <c r="AG33" s="412"/>
      <c r="AH33" s="412"/>
      <c r="AI33" s="412"/>
      <c r="AJ33" s="413"/>
      <c r="AK33" s="432" t="e">
        <f>'Cronograma Global'!#REF!</f>
        <v>#REF!</v>
      </c>
      <c r="AL33" s="433"/>
      <c r="AM33" s="433"/>
      <c r="AN33" s="433"/>
      <c r="AO33" s="433"/>
      <c r="AP33" s="433"/>
      <c r="AQ33" s="433"/>
      <c r="AR33" s="434"/>
      <c r="AS33" s="567"/>
      <c r="AT33" s="568"/>
      <c r="AU33" s="568"/>
      <c r="AV33" s="568"/>
      <c r="AW33" s="568"/>
      <c r="AX33" s="568"/>
      <c r="AY33" s="568"/>
      <c r="AZ33" s="569"/>
      <c r="BA33" s="432" t="e">
        <f>AK33+Mês02!BA33</f>
        <v>#REF!</v>
      </c>
      <c r="BB33" s="433"/>
      <c r="BC33" s="433"/>
      <c r="BD33" s="433"/>
      <c r="BE33" s="433"/>
      <c r="BF33" s="433"/>
      <c r="BG33" s="433"/>
      <c r="BH33" s="434"/>
      <c r="BI33" s="432">
        <f>AS33+Mês02!BI33</f>
        <v>90</v>
      </c>
      <c r="BJ33" s="433"/>
      <c r="BK33" s="433"/>
      <c r="BL33" s="433"/>
      <c r="BM33" s="433"/>
      <c r="BN33" s="433"/>
      <c r="BO33" s="433"/>
      <c r="BP33" s="564"/>
    </row>
    <row r="34" spans="2:68" s="11" customFormat="1" ht="14.25" customHeight="1" x14ac:dyDescent="0.2">
      <c r="B34" s="435" t="e">
        <f>'Cronograma Global'!#REF!</f>
        <v>#REF!</v>
      </c>
      <c r="C34" s="562"/>
      <c r="D34" s="563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565"/>
      <c r="AC34" s="438" t="e">
        <f>'Cronograma Global'!#REF!</f>
        <v>#REF!</v>
      </c>
      <c r="AD34" s="439"/>
      <c r="AE34" s="409" t="e">
        <f>'Cronograma Global'!#REF!</f>
        <v>#REF!</v>
      </c>
      <c r="AF34" s="412"/>
      <c r="AG34" s="412"/>
      <c r="AH34" s="412"/>
      <c r="AI34" s="412"/>
      <c r="AJ34" s="413"/>
      <c r="AK34" s="432" t="e">
        <f>'Cronograma Global'!#REF!</f>
        <v>#REF!</v>
      </c>
      <c r="AL34" s="433"/>
      <c r="AM34" s="433"/>
      <c r="AN34" s="433"/>
      <c r="AO34" s="433"/>
      <c r="AP34" s="433"/>
      <c r="AQ34" s="433"/>
      <c r="AR34" s="434"/>
      <c r="AS34" s="567"/>
      <c r="AT34" s="568"/>
      <c r="AU34" s="568"/>
      <c r="AV34" s="568"/>
      <c r="AW34" s="568"/>
      <c r="AX34" s="568"/>
      <c r="AY34" s="568"/>
      <c r="AZ34" s="569"/>
      <c r="BA34" s="432" t="e">
        <f>AK34+Mês02!BA34</f>
        <v>#REF!</v>
      </c>
      <c r="BB34" s="433"/>
      <c r="BC34" s="433"/>
      <c r="BD34" s="433"/>
      <c r="BE34" s="433"/>
      <c r="BF34" s="433"/>
      <c r="BG34" s="433"/>
      <c r="BH34" s="434"/>
      <c r="BI34" s="432">
        <f>AS34+Mês02!BI34</f>
        <v>90</v>
      </c>
      <c r="BJ34" s="433"/>
      <c r="BK34" s="433"/>
      <c r="BL34" s="433"/>
      <c r="BM34" s="433"/>
      <c r="BN34" s="433"/>
      <c r="BO34" s="433"/>
      <c r="BP34" s="564"/>
    </row>
    <row r="35" spans="2:68" s="11" customFormat="1" ht="14.25" customHeight="1" x14ac:dyDescent="0.2">
      <c r="B35" s="435" t="e">
        <f>'Cronograma Global'!#REF!</f>
        <v>#REF!</v>
      </c>
      <c r="C35" s="562"/>
      <c r="D35" s="563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565"/>
      <c r="AC35" s="438" t="e">
        <f>'Cronograma Global'!#REF!</f>
        <v>#REF!</v>
      </c>
      <c r="AD35" s="439"/>
      <c r="AE35" s="409" t="e">
        <f>'Cronograma Global'!#REF!</f>
        <v>#REF!</v>
      </c>
      <c r="AF35" s="412"/>
      <c r="AG35" s="412"/>
      <c r="AH35" s="412"/>
      <c r="AI35" s="412"/>
      <c r="AJ35" s="413"/>
      <c r="AK35" s="432" t="e">
        <f>'Cronograma Global'!#REF!</f>
        <v>#REF!</v>
      </c>
      <c r="AL35" s="433"/>
      <c r="AM35" s="433"/>
      <c r="AN35" s="433"/>
      <c r="AO35" s="433"/>
      <c r="AP35" s="433"/>
      <c r="AQ35" s="433"/>
      <c r="AR35" s="434"/>
      <c r="AS35" s="567"/>
      <c r="AT35" s="568"/>
      <c r="AU35" s="568"/>
      <c r="AV35" s="568"/>
      <c r="AW35" s="568"/>
      <c r="AX35" s="568"/>
      <c r="AY35" s="568"/>
      <c r="AZ35" s="569"/>
      <c r="BA35" s="432" t="e">
        <f>AK35+Mês02!BA35</f>
        <v>#REF!</v>
      </c>
      <c r="BB35" s="433"/>
      <c r="BC35" s="433"/>
      <c r="BD35" s="433"/>
      <c r="BE35" s="433"/>
      <c r="BF35" s="433"/>
      <c r="BG35" s="433"/>
      <c r="BH35" s="434"/>
      <c r="BI35" s="432">
        <f>AS35+Mês02!BI35</f>
        <v>90</v>
      </c>
      <c r="BJ35" s="433"/>
      <c r="BK35" s="433"/>
      <c r="BL35" s="433"/>
      <c r="BM35" s="433"/>
      <c r="BN35" s="433"/>
      <c r="BO35" s="433"/>
      <c r="BP35" s="564"/>
    </row>
    <row r="36" spans="2:68" s="11" customFormat="1" ht="14.25" customHeight="1" x14ac:dyDescent="0.2">
      <c r="B36" s="435" t="e">
        <f>'Cronograma Global'!#REF!</f>
        <v>#REF!</v>
      </c>
      <c r="C36" s="562"/>
      <c r="D36" s="563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565"/>
      <c r="AC36" s="438" t="e">
        <f>'Cronograma Global'!#REF!</f>
        <v>#REF!</v>
      </c>
      <c r="AD36" s="439"/>
      <c r="AE36" s="409" t="e">
        <f>'Cronograma Global'!#REF!</f>
        <v>#REF!</v>
      </c>
      <c r="AF36" s="412"/>
      <c r="AG36" s="412"/>
      <c r="AH36" s="412"/>
      <c r="AI36" s="412"/>
      <c r="AJ36" s="413"/>
      <c r="AK36" s="432" t="e">
        <f>'Cronograma Global'!#REF!</f>
        <v>#REF!</v>
      </c>
      <c r="AL36" s="433"/>
      <c r="AM36" s="433"/>
      <c r="AN36" s="433"/>
      <c r="AO36" s="433"/>
      <c r="AP36" s="433"/>
      <c r="AQ36" s="433"/>
      <c r="AR36" s="434"/>
      <c r="AS36" s="567"/>
      <c r="AT36" s="568"/>
      <c r="AU36" s="568"/>
      <c r="AV36" s="568"/>
      <c r="AW36" s="568"/>
      <c r="AX36" s="568"/>
      <c r="AY36" s="568"/>
      <c r="AZ36" s="569"/>
      <c r="BA36" s="432" t="e">
        <f>AK36+Mês02!BA36</f>
        <v>#REF!</v>
      </c>
      <c r="BB36" s="433"/>
      <c r="BC36" s="433"/>
      <c r="BD36" s="433"/>
      <c r="BE36" s="433"/>
      <c r="BF36" s="433"/>
      <c r="BG36" s="433"/>
      <c r="BH36" s="434"/>
      <c r="BI36" s="432">
        <f>AS36+Mês02!BI36</f>
        <v>0</v>
      </c>
      <c r="BJ36" s="433"/>
      <c r="BK36" s="433"/>
      <c r="BL36" s="433"/>
      <c r="BM36" s="433"/>
      <c r="BN36" s="433"/>
      <c r="BO36" s="433"/>
      <c r="BP36" s="564"/>
    </row>
    <row r="37" spans="2:68" s="11" customFormat="1" ht="14.25" customHeight="1" x14ac:dyDescent="0.2">
      <c r="B37" s="435" t="e">
        <f>'Cronograma Global'!#REF!</f>
        <v>#REF!</v>
      </c>
      <c r="C37" s="562"/>
      <c r="D37" s="563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565"/>
      <c r="AC37" s="85"/>
      <c r="AD37" s="86"/>
      <c r="AE37" s="409" t="e">
        <f>'Cronograma Global'!#REF!</f>
        <v>#REF!</v>
      </c>
      <c r="AF37" s="412"/>
      <c r="AG37" s="412"/>
      <c r="AH37" s="412"/>
      <c r="AI37" s="412"/>
      <c r="AJ37" s="413"/>
      <c r="AK37" s="432" t="e">
        <f>'Cronograma Global'!#REF!</f>
        <v>#REF!</v>
      </c>
      <c r="AL37" s="433"/>
      <c r="AM37" s="433"/>
      <c r="AN37" s="433"/>
      <c r="AO37" s="433"/>
      <c r="AP37" s="433"/>
      <c r="AQ37" s="433"/>
      <c r="AR37" s="434"/>
      <c r="AS37" s="96"/>
      <c r="AT37" s="97"/>
      <c r="AU37" s="97"/>
      <c r="AV37" s="97"/>
      <c r="AW37" s="97"/>
      <c r="AX37" s="97"/>
      <c r="AY37" s="97"/>
      <c r="AZ37" s="98"/>
      <c r="BA37" s="432" t="e">
        <f>AK37+Mês02!BA37</f>
        <v>#REF!</v>
      </c>
      <c r="BB37" s="433"/>
      <c r="BC37" s="433"/>
      <c r="BD37" s="433"/>
      <c r="BE37" s="433"/>
      <c r="BF37" s="433"/>
      <c r="BG37" s="433"/>
      <c r="BH37" s="434"/>
      <c r="BI37" s="432">
        <f>AS37+Mês02!BI37</f>
        <v>90</v>
      </c>
      <c r="BJ37" s="433"/>
      <c r="BK37" s="433"/>
      <c r="BL37" s="433"/>
      <c r="BM37" s="433"/>
      <c r="BN37" s="433"/>
      <c r="BO37" s="433"/>
      <c r="BP37" s="564"/>
    </row>
    <row r="38" spans="2:68" s="11" customFormat="1" ht="14.25" customHeight="1" x14ac:dyDescent="0.2">
      <c r="B38" s="435" t="e">
        <f>'Cronograma Global'!#REF!</f>
        <v>#REF!</v>
      </c>
      <c r="C38" s="562"/>
      <c r="D38" s="563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565"/>
      <c r="AC38" s="85"/>
      <c r="AD38" s="86"/>
      <c r="AE38" s="409" t="e">
        <f>'Cronograma Global'!#REF!</f>
        <v>#REF!</v>
      </c>
      <c r="AF38" s="412"/>
      <c r="AG38" s="412"/>
      <c r="AH38" s="412"/>
      <c r="AI38" s="412"/>
      <c r="AJ38" s="413"/>
      <c r="AK38" s="432" t="e">
        <f>'Cronograma Global'!#REF!</f>
        <v>#REF!</v>
      </c>
      <c r="AL38" s="433"/>
      <c r="AM38" s="433"/>
      <c r="AN38" s="433"/>
      <c r="AO38" s="433"/>
      <c r="AP38" s="433"/>
      <c r="AQ38" s="433"/>
      <c r="AR38" s="434"/>
      <c r="AS38" s="96"/>
      <c r="AT38" s="97"/>
      <c r="AU38" s="97"/>
      <c r="AV38" s="97"/>
      <c r="AW38" s="97"/>
      <c r="AX38" s="97"/>
      <c r="AY38" s="97"/>
      <c r="AZ38" s="98"/>
      <c r="BA38" s="432" t="e">
        <f>AK38+Mês02!BA38</f>
        <v>#REF!</v>
      </c>
      <c r="BB38" s="433"/>
      <c r="BC38" s="433"/>
      <c r="BD38" s="433"/>
      <c r="BE38" s="433"/>
      <c r="BF38" s="433"/>
      <c r="BG38" s="433"/>
      <c r="BH38" s="434"/>
      <c r="BI38" s="432">
        <f>AS38+Mês02!BI38</f>
        <v>0</v>
      </c>
      <c r="BJ38" s="433"/>
      <c r="BK38" s="433"/>
      <c r="BL38" s="433"/>
      <c r="BM38" s="433"/>
      <c r="BN38" s="433"/>
      <c r="BO38" s="433"/>
      <c r="BP38" s="564"/>
    </row>
    <row r="39" spans="2:68" s="11" customFormat="1" ht="14.25" customHeight="1" x14ac:dyDescent="0.2">
      <c r="B39" s="435" t="e">
        <f>'Cronograma Global'!#REF!</f>
        <v>#REF!</v>
      </c>
      <c r="C39" s="562"/>
      <c r="D39" s="563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565"/>
      <c r="AC39" s="85"/>
      <c r="AD39" s="86"/>
      <c r="AE39" s="409" t="e">
        <f>'Cronograma Global'!#REF!</f>
        <v>#REF!</v>
      </c>
      <c r="AF39" s="412"/>
      <c r="AG39" s="412"/>
      <c r="AH39" s="412"/>
      <c r="AI39" s="412"/>
      <c r="AJ39" s="413"/>
      <c r="AK39" s="432" t="e">
        <f>'Cronograma Global'!#REF!</f>
        <v>#REF!</v>
      </c>
      <c r="AL39" s="433"/>
      <c r="AM39" s="433"/>
      <c r="AN39" s="433"/>
      <c r="AO39" s="433"/>
      <c r="AP39" s="433"/>
      <c r="AQ39" s="433"/>
      <c r="AR39" s="434"/>
      <c r="AS39" s="96"/>
      <c r="AT39" s="97"/>
      <c r="AU39" s="97"/>
      <c r="AV39" s="97"/>
      <c r="AW39" s="97"/>
      <c r="AX39" s="97"/>
      <c r="AY39" s="97"/>
      <c r="AZ39" s="98"/>
      <c r="BA39" s="432" t="e">
        <f>AK39+Mês02!BA39</f>
        <v>#REF!</v>
      </c>
      <c r="BB39" s="433"/>
      <c r="BC39" s="433"/>
      <c r="BD39" s="433"/>
      <c r="BE39" s="433"/>
      <c r="BF39" s="433"/>
      <c r="BG39" s="433"/>
      <c r="BH39" s="434"/>
      <c r="BI39" s="432">
        <f>AS39+Mês02!BI39</f>
        <v>90</v>
      </c>
      <c r="BJ39" s="433"/>
      <c r="BK39" s="433"/>
      <c r="BL39" s="433"/>
      <c r="BM39" s="433"/>
      <c r="BN39" s="433"/>
      <c r="BO39" s="433"/>
      <c r="BP39" s="564"/>
    </row>
    <row r="40" spans="2:68" s="11" customFormat="1" ht="14.25" customHeight="1" x14ac:dyDescent="0.2">
      <c r="B40" s="435" t="e">
        <f>'Cronograma Global'!#REF!</f>
        <v>#REF!</v>
      </c>
      <c r="C40" s="562"/>
      <c r="D40" s="563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565"/>
      <c r="AC40" s="85"/>
      <c r="AD40" s="86"/>
      <c r="AE40" s="409" t="e">
        <f>'Cronograma Global'!#REF!</f>
        <v>#REF!</v>
      </c>
      <c r="AF40" s="412"/>
      <c r="AG40" s="412"/>
      <c r="AH40" s="412"/>
      <c r="AI40" s="412"/>
      <c r="AJ40" s="413"/>
      <c r="AK40" s="432" t="e">
        <f>'Cronograma Global'!#REF!</f>
        <v>#REF!</v>
      </c>
      <c r="AL40" s="433"/>
      <c r="AM40" s="433"/>
      <c r="AN40" s="433"/>
      <c r="AO40" s="433"/>
      <c r="AP40" s="433"/>
      <c r="AQ40" s="433"/>
      <c r="AR40" s="434"/>
      <c r="AS40" s="96"/>
      <c r="AT40" s="97"/>
      <c r="AU40" s="97"/>
      <c r="AV40" s="97"/>
      <c r="AW40" s="97"/>
      <c r="AX40" s="97"/>
      <c r="AY40" s="97"/>
      <c r="AZ40" s="98"/>
      <c r="BA40" s="432" t="e">
        <f>AK40+Mês02!BA40</f>
        <v>#REF!</v>
      </c>
      <c r="BB40" s="433"/>
      <c r="BC40" s="433"/>
      <c r="BD40" s="433"/>
      <c r="BE40" s="433"/>
      <c r="BF40" s="433"/>
      <c r="BG40" s="433"/>
      <c r="BH40" s="434"/>
      <c r="BI40" s="432">
        <f>AS40+Mês02!BI40</f>
        <v>90</v>
      </c>
      <c r="BJ40" s="433"/>
      <c r="BK40" s="433"/>
      <c r="BL40" s="433"/>
      <c r="BM40" s="433"/>
      <c r="BN40" s="433"/>
      <c r="BO40" s="433"/>
      <c r="BP40" s="564"/>
    </row>
    <row r="41" spans="2:68" s="11" customFormat="1" ht="14.25" customHeight="1" x14ac:dyDescent="0.2">
      <c r="B41" s="435" t="e">
        <f>'Cronograma Global'!#REF!</f>
        <v>#REF!</v>
      </c>
      <c r="C41" s="562"/>
      <c r="D41" s="563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565"/>
      <c r="AC41" s="85"/>
      <c r="AD41" s="86"/>
      <c r="AE41" s="409" t="e">
        <f>'Cronograma Global'!#REF!</f>
        <v>#REF!</v>
      </c>
      <c r="AF41" s="412"/>
      <c r="AG41" s="412"/>
      <c r="AH41" s="412"/>
      <c r="AI41" s="412"/>
      <c r="AJ41" s="413"/>
      <c r="AK41" s="432" t="e">
        <f>'Cronograma Global'!#REF!</f>
        <v>#REF!</v>
      </c>
      <c r="AL41" s="433"/>
      <c r="AM41" s="433"/>
      <c r="AN41" s="433"/>
      <c r="AO41" s="433"/>
      <c r="AP41" s="433"/>
      <c r="AQ41" s="433"/>
      <c r="AR41" s="434"/>
      <c r="AS41" s="96"/>
      <c r="AT41" s="97"/>
      <c r="AU41" s="97"/>
      <c r="AV41" s="97"/>
      <c r="AW41" s="97"/>
      <c r="AX41" s="97"/>
      <c r="AY41" s="97"/>
      <c r="AZ41" s="98"/>
      <c r="BA41" s="432" t="e">
        <f>AK41+Mês02!BA41</f>
        <v>#REF!</v>
      </c>
      <c r="BB41" s="433"/>
      <c r="BC41" s="433"/>
      <c r="BD41" s="433"/>
      <c r="BE41" s="433"/>
      <c r="BF41" s="433"/>
      <c r="BG41" s="433"/>
      <c r="BH41" s="434"/>
      <c r="BI41" s="432">
        <f>AS41+Mês02!BI41</f>
        <v>0</v>
      </c>
      <c r="BJ41" s="433"/>
      <c r="BK41" s="433"/>
      <c r="BL41" s="433"/>
      <c r="BM41" s="433"/>
      <c r="BN41" s="433"/>
      <c r="BO41" s="433"/>
      <c r="BP41" s="564"/>
    </row>
    <row r="42" spans="2:68" s="11" customFormat="1" ht="14.25" customHeight="1" x14ac:dyDescent="0.2">
      <c r="B42" s="435" t="e">
        <f>'Cronograma Global'!#REF!</f>
        <v>#REF!</v>
      </c>
      <c r="C42" s="562"/>
      <c r="D42" s="563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565"/>
      <c r="AC42" s="85"/>
      <c r="AD42" s="86"/>
      <c r="AE42" s="409" t="e">
        <f>'Cronograma Global'!#REF!</f>
        <v>#REF!</v>
      </c>
      <c r="AF42" s="412"/>
      <c r="AG42" s="412"/>
      <c r="AH42" s="412"/>
      <c r="AI42" s="412"/>
      <c r="AJ42" s="413"/>
      <c r="AK42" s="432" t="e">
        <f>'Cronograma Global'!#REF!</f>
        <v>#REF!</v>
      </c>
      <c r="AL42" s="433"/>
      <c r="AM42" s="433"/>
      <c r="AN42" s="433"/>
      <c r="AO42" s="433"/>
      <c r="AP42" s="433"/>
      <c r="AQ42" s="433"/>
      <c r="AR42" s="434"/>
      <c r="AS42" s="96"/>
      <c r="AT42" s="97"/>
      <c r="AU42" s="97"/>
      <c r="AV42" s="97"/>
      <c r="AW42" s="97"/>
      <c r="AX42" s="97"/>
      <c r="AY42" s="97"/>
      <c r="AZ42" s="98"/>
      <c r="BA42" s="432" t="e">
        <f>AK42+Mês02!BA42</f>
        <v>#REF!</v>
      </c>
      <c r="BB42" s="433"/>
      <c r="BC42" s="433"/>
      <c r="BD42" s="433"/>
      <c r="BE42" s="433"/>
      <c r="BF42" s="433"/>
      <c r="BG42" s="433"/>
      <c r="BH42" s="434"/>
      <c r="BI42" s="432">
        <f>AS42+Mês02!BI42</f>
        <v>0</v>
      </c>
      <c r="BJ42" s="433"/>
      <c r="BK42" s="433"/>
      <c r="BL42" s="433"/>
      <c r="BM42" s="433"/>
      <c r="BN42" s="433"/>
      <c r="BO42" s="433"/>
      <c r="BP42" s="564"/>
    </row>
    <row r="43" spans="2:68" s="11" customFormat="1" ht="14.25" customHeight="1" x14ac:dyDescent="0.2">
      <c r="B43" s="435" t="e">
        <f>'Cronograma Global'!#REF!</f>
        <v>#REF!</v>
      </c>
      <c r="C43" s="562"/>
      <c r="D43" s="563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565"/>
      <c r="AC43" s="85"/>
      <c r="AD43" s="86"/>
      <c r="AE43" s="409" t="e">
        <f>'Cronograma Global'!#REF!</f>
        <v>#REF!</v>
      </c>
      <c r="AF43" s="412"/>
      <c r="AG43" s="412"/>
      <c r="AH43" s="412"/>
      <c r="AI43" s="412"/>
      <c r="AJ43" s="413"/>
      <c r="AK43" s="432" t="e">
        <f>'Cronograma Global'!#REF!</f>
        <v>#REF!</v>
      </c>
      <c r="AL43" s="433"/>
      <c r="AM43" s="433"/>
      <c r="AN43" s="433"/>
      <c r="AO43" s="433"/>
      <c r="AP43" s="433"/>
      <c r="AQ43" s="433"/>
      <c r="AR43" s="434"/>
      <c r="AS43" s="96"/>
      <c r="AT43" s="97"/>
      <c r="AU43" s="97"/>
      <c r="AV43" s="97"/>
      <c r="AW43" s="97"/>
      <c r="AX43" s="97"/>
      <c r="AY43" s="97"/>
      <c r="AZ43" s="98"/>
      <c r="BA43" s="432" t="e">
        <f>AK43+Mês02!BA43</f>
        <v>#REF!</v>
      </c>
      <c r="BB43" s="433"/>
      <c r="BC43" s="433"/>
      <c r="BD43" s="433"/>
      <c r="BE43" s="433"/>
      <c r="BF43" s="433"/>
      <c r="BG43" s="433"/>
      <c r="BH43" s="434"/>
      <c r="BI43" s="432">
        <f>AS43+Mês02!BI43</f>
        <v>0</v>
      </c>
      <c r="BJ43" s="433"/>
      <c r="BK43" s="433"/>
      <c r="BL43" s="433"/>
      <c r="BM43" s="433"/>
      <c r="BN43" s="433"/>
      <c r="BO43" s="433"/>
      <c r="BP43" s="564"/>
    </row>
    <row r="44" spans="2:68" s="11" customFormat="1" ht="14.25" customHeight="1" x14ac:dyDescent="0.2">
      <c r="B44" s="435" t="e">
        <f>'Cronograma Global'!#REF!</f>
        <v>#REF!</v>
      </c>
      <c r="C44" s="562"/>
      <c r="D44" s="563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565"/>
      <c r="AC44" s="85"/>
      <c r="AD44" s="86"/>
      <c r="AE44" s="409" t="e">
        <f>'Cronograma Global'!#REF!</f>
        <v>#REF!</v>
      </c>
      <c r="AF44" s="412"/>
      <c r="AG44" s="412"/>
      <c r="AH44" s="412"/>
      <c r="AI44" s="412"/>
      <c r="AJ44" s="413"/>
      <c r="AK44" s="432" t="e">
        <f>'Cronograma Global'!#REF!</f>
        <v>#REF!</v>
      </c>
      <c r="AL44" s="433"/>
      <c r="AM44" s="433"/>
      <c r="AN44" s="433"/>
      <c r="AO44" s="433"/>
      <c r="AP44" s="433"/>
      <c r="AQ44" s="433"/>
      <c r="AR44" s="434"/>
      <c r="AS44" s="96"/>
      <c r="AT44" s="97"/>
      <c r="AU44" s="97"/>
      <c r="AV44" s="97"/>
      <c r="AW44" s="97"/>
      <c r="AX44" s="97"/>
      <c r="AY44" s="97"/>
      <c r="AZ44" s="98"/>
      <c r="BA44" s="432" t="e">
        <f>AK44+Mês02!BA44</f>
        <v>#REF!</v>
      </c>
      <c r="BB44" s="433"/>
      <c r="BC44" s="433"/>
      <c r="BD44" s="433"/>
      <c r="BE44" s="433"/>
      <c r="BF44" s="433"/>
      <c r="BG44" s="433"/>
      <c r="BH44" s="434"/>
      <c r="BI44" s="432">
        <f>AS44+Mês02!BI44</f>
        <v>100</v>
      </c>
      <c r="BJ44" s="433"/>
      <c r="BK44" s="433"/>
      <c r="BL44" s="433"/>
      <c r="BM44" s="433"/>
      <c r="BN44" s="433"/>
      <c r="BO44" s="433"/>
      <c r="BP44" s="564"/>
    </row>
    <row r="45" spans="2:68" s="11" customFormat="1" ht="14.25" customHeight="1" x14ac:dyDescent="0.2">
      <c r="B45" s="435" t="e">
        <f>'Cronograma Global'!#REF!</f>
        <v>#REF!</v>
      </c>
      <c r="C45" s="562"/>
      <c r="D45" s="563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565"/>
      <c r="AC45" s="85"/>
      <c r="AD45" s="86"/>
      <c r="AE45" s="409" t="e">
        <f>'Cronograma Global'!#REF!</f>
        <v>#REF!</v>
      </c>
      <c r="AF45" s="412"/>
      <c r="AG45" s="412"/>
      <c r="AH45" s="412"/>
      <c r="AI45" s="412"/>
      <c r="AJ45" s="413"/>
      <c r="AK45" s="432" t="e">
        <f>'Cronograma Global'!#REF!</f>
        <v>#REF!</v>
      </c>
      <c r="AL45" s="433"/>
      <c r="AM45" s="433"/>
      <c r="AN45" s="433"/>
      <c r="AO45" s="433"/>
      <c r="AP45" s="433"/>
      <c r="AQ45" s="433"/>
      <c r="AR45" s="434"/>
      <c r="AS45" s="96"/>
      <c r="AT45" s="97"/>
      <c r="AU45" s="97"/>
      <c r="AV45" s="97"/>
      <c r="AW45" s="97"/>
      <c r="AX45" s="97"/>
      <c r="AY45" s="97"/>
      <c r="AZ45" s="98"/>
      <c r="BA45" s="432" t="e">
        <f>AK45+Mês02!BA45</f>
        <v>#REF!</v>
      </c>
      <c r="BB45" s="433"/>
      <c r="BC45" s="433"/>
      <c r="BD45" s="433"/>
      <c r="BE45" s="433"/>
      <c r="BF45" s="433"/>
      <c r="BG45" s="433"/>
      <c r="BH45" s="434"/>
      <c r="BI45" s="432">
        <f>AS45+Mês02!BI45</f>
        <v>100</v>
      </c>
      <c r="BJ45" s="433"/>
      <c r="BK45" s="433"/>
      <c r="BL45" s="433"/>
      <c r="BM45" s="433"/>
      <c r="BN45" s="433"/>
      <c r="BO45" s="433"/>
      <c r="BP45" s="564"/>
    </row>
    <row r="46" spans="2:68" s="11" customFormat="1" ht="14.25" customHeight="1" x14ac:dyDescent="0.2">
      <c r="B46" s="435" t="e">
        <f>'Cronograma Global'!#REF!</f>
        <v>#REF!</v>
      </c>
      <c r="C46" s="562"/>
      <c r="D46" s="563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565"/>
      <c r="AC46" s="85"/>
      <c r="AD46" s="86"/>
      <c r="AE46" s="409" t="e">
        <f>'Cronograma Global'!#REF!</f>
        <v>#REF!</v>
      </c>
      <c r="AF46" s="412"/>
      <c r="AG46" s="412"/>
      <c r="AH46" s="412"/>
      <c r="AI46" s="412"/>
      <c r="AJ46" s="413"/>
      <c r="AK46" s="432" t="e">
        <f>'Cronograma Global'!#REF!</f>
        <v>#REF!</v>
      </c>
      <c r="AL46" s="433"/>
      <c r="AM46" s="433"/>
      <c r="AN46" s="433"/>
      <c r="AO46" s="433"/>
      <c r="AP46" s="433"/>
      <c r="AQ46" s="433"/>
      <c r="AR46" s="434"/>
      <c r="AS46" s="96"/>
      <c r="AT46" s="97"/>
      <c r="AU46" s="97"/>
      <c r="AV46" s="97"/>
      <c r="AW46" s="97"/>
      <c r="AX46" s="97"/>
      <c r="AY46" s="97"/>
      <c r="AZ46" s="98"/>
      <c r="BA46" s="432" t="e">
        <f>AK46+Mês02!BA46</f>
        <v>#REF!</v>
      </c>
      <c r="BB46" s="433"/>
      <c r="BC46" s="433"/>
      <c r="BD46" s="433"/>
      <c r="BE46" s="433"/>
      <c r="BF46" s="433"/>
      <c r="BG46" s="433"/>
      <c r="BH46" s="434"/>
      <c r="BI46" s="432">
        <f>AS46+Mês02!BI46</f>
        <v>0</v>
      </c>
      <c r="BJ46" s="433"/>
      <c r="BK46" s="433"/>
      <c r="BL46" s="433"/>
      <c r="BM46" s="433"/>
      <c r="BN46" s="433"/>
      <c r="BO46" s="433"/>
      <c r="BP46" s="564"/>
    </row>
    <row r="47" spans="2:68" s="11" customFormat="1" ht="14.25" customHeight="1" x14ac:dyDescent="0.2">
      <c r="B47" s="435" t="e">
        <f>'Cronograma Global'!#REF!</f>
        <v>#REF!</v>
      </c>
      <c r="C47" s="562"/>
      <c r="D47" s="563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565"/>
      <c r="AC47" s="85"/>
      <c r="AD47" s="86"/>
      <c r="AE47" s="409" t="e">
        <f>'Cronograma Global'!#REF!</f>
        <v>#REF!</v>
      </c>
      <c r="AF47" s="412"/>
      <c r="AG47" s="412"/>
      <c r="AH47" s="412"/>
      <c r="AI47" s="412"/>
      <c r="AJ47" s="413"/>
      <c r="AK47" s="432" t="e">
        <f>'Cronograma Global'!#REF!</f>
        <v>#REF!</v>
      </c>
      <c r="AL47" s="433"/>
      <c r="AM47" s="433"/>
      <c r="AN47" s="433"/>
      <c r="AO47" s="433"/>
      <c r="AP47" s="433"/>
      <c r="AQ47" s="433"/>
      <c r="AR47" s="434"/>
      <c r="AS47" s="96"/>
      <c r="AT47" s="97"/>
      <c r="AU47" s="97"/>
      <c r="AV47" s="97"/>
      <c r="AW47" s="97"/>
      <c r="AX47" s="97"/>
      <c r="AY47" s="97"/>
      <c r="AZ47" s="98"/>
      <c r="BA47" s="432" t="e">
        <f>AK47+Mês02!BA47</f>
        <v>#REF!</v>
      </c>
      <c r="BB47" s="433"/>
      <c r="BC47" s="433"/>
      <c r="BD47" s="433"/>
      <c r="BE47" s="433"/>
      <c r="BF47" s="433"/>
      <c r="BG47" s="433"/>
      <c r="BH47" s="434"/>
      <c r="BI47" s="432">
        <f>AS47+Mês02!BI47</f>
        <v>100</v>
      </c>
      <c r="BJ47" s="433"/>
      <c r="BK47" s="433"/>
      <c r="BL47" s="433"/>
      <c r="BM47" s="433"/>
      <c r="BN47" s="433"/>
      <c r="BO47" s="433"/>
      <c r="BP47" s="564"/>
    </row>
    <row r="48" spans="2:68" s="11" customFormat="1" ht="14.25" customHeight="1" x14ac:dyDescent="0.2">
      <c r="B48" s="435" t="e">
        <f>'Cronograma Global'!#REF!</f>
        <v>#REF!</v>
      </c>
      <c r="C48" s="562"/>
      <c r="D48" s="563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565"/>
      <c r="AC48" s="85"/>
      <c r="AD48" s="86"/>
      <c r="AE48" s="409" t="e">
        <f>'Cronograma Global'!#REF!</f>
        <v>#REF!</v>
      </c>
      <c r="AF48" s="412"/>
      <c r="AG48" s="412"/>
      <c r="AH48" s="412"/>
      <c r="AI48" s="412"/>
      <c r="AJ48" s="413"/>
      <c r="AK48" s="432" t="e">
        <f>'Cronograma Global'!#REF!</f>
        <v>#REF!</v>
      </c>
      <c r="AL48" s="433"/>
      <c r="AM48" s="433"/>
      <c r="AN48" s="433"/>
      <c r="AO48" s="433"/>
      <c r="AP48" s="433"/>
      <c r="AQ48" s="433"/>
      <c r="AR48" s="434"/>
      <c r="AS48" s="96"/>
      <c r="AT48" s="97"/>
      <c r="AU48" s="97"/>
      <c r="AV48" s="97"/>
      <c r="AW48" s="97"/>
      <c r="AX48" s="97"/>
      <c r="AY48" s="97"/>
      <c r="AZ48" s="98"/>
      <c r="BA48" s="432" t="e">
        <f>AK48+Mês02!BA48</f>
        <v>#REF!</v>
      </c>
      <c r="BB48" s="433"/>
      <c r="BC48" s="433"/>
      <c r="BD48" s="433"/>
      <c r="BE48" s="433"/>
      <c r="BF48" s="433"/>
      <c r="BG48" s="433"/>
      <c r="BH48" s="434"/>
      <c r="BI48" s="432">
        <f>AS48+Mês02!BI48</f>
        <v>100</v>
      </c>
      <c r="BJ48" s="433"/>
      <c r="BK48" s="433"/>
      <c r="BL48" s="433"/>
      <c r="BM48" s="433"/>
      <c r="BN48" s="433"/>
      <c r="BO48" s="433"/>
      <c r="BP48" s="564"/>
    </row>
    <row r="49" spans="2:68" s="11" customFormat="1" ht="14.25" customHeight="1" x14ac:dyDescent="0.2">
      <c r="B49" s="435" t="e">
        <f>'Cronograma Global'!#REF!</f>
        <v>#REF!</v>
      </c>
      <c r="C49" s="562"/>
      <c r="D49" s="563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565"/>
      <c r="AC49" s="85"/>
      <c r="AD49" s="86"/>
      <c r="AE49" s="409" t="e">
        <f>'Cronograma Global'!#REF!</f>
        <v>#REF!</v>
      </c>
      <c r="AF49" s="412"/>
      <c r="AG49" s="412"/>
      <c r="AH49" s="412"/>
      <c r="AI49" s="412"/>
      <c r="AJ49" s="413"/>
      <c r="AK49" s="432" t="e">
        <f>'Cronograma Global'!#REF!</f>
        <v>#REF!</v>
      </c>
      <c r="AL49" s="433"/>
      <c r="AM49" s="433"/>
      <c r="AN49" s="433"/>
      <c r="AO49" s="433"/>
      <c r="AP49" s="433"/>
      <c r="AQ49" s="433"/>
      <c r="AR49" s="434"/>
      <c r="AS49" s="96"/>
      <c r="AT49" s="97"/>
      <c r="AU49" s="97"/>
      <c r="AV49" s="97"/>
      <c r="AW49" s="97"/>
      <c r="AX49" s="97"/>
      <c r="AY49" s="97"/>
      <c r="AZ49" s="98"/>
      <c r="BA49" s="432" t="e">
        <f>AK49+Mês02!BA49</f>
        <v>#REF!</v>
      </c>
      <c r="BB49" s="433"/>
      <c r="BC49" s="433"/>
      <c r="BD49" s="433"/>
      <c r="BE49" s="433"/>
      <c r="BF49" s="433"/>
      <c r="BG49" s="433"/>
      <c r="BH49" s="434"/>
      <c r="BI49" s="432">
        <f>AS49+Mês02!BI49</f>
        <v>100</v>
      </c>
      <c r="BJ49" s="433"/>
      <c r="BK49" s="433"/>
      <c r="BL49" s="433"/>
      <c r="BM49" s="433"/>
      <c r="BN49" s="433"/>
      <c r="BO49" s="433"/>
      <c r="BP49" s="564"/>
    </row>
    <row r="50" spans="2:68" s="11" customFormat="1" ht="14.25" customHeight="1" x14ac:dyDescent="0.2">
      <c r="B50" s="435" t="e">
        <f>'Cronograma Global'!#REF!</f>
        <v>#REF!</v>
      </c>
      <c r="C50" s="562"/>
      <c r="D50" s="563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565"/>
      <c r="AC50" s="85"/>
      <c r="AD50" s="86"/>
      <c r="AE50" s="409" t="e">
        <f>'Cronograma Global'!#REF!</f>
        <v>#REF!</v>
      </c>
      <c r="AF50" s="412"/>
      <c r="AG50" s="412"/>
      <c r="AH50" s="412"/>
      <c r="AI50" s="412"/>
      <c r="AJ50" s="413"/>
      <c r="AK50" s="432" t="e">
        <f>'Cronograma Global'!#REF!</f>
        <v>#REF!</v>
      </c>
      <c r="AL50" s="433"/>
      <c r="AM50" s="433"/>
      <c r="AN50" s="433"/>
      <c r="AO50" s="433"/>
      <c r="AP50" s="433"/>
      <c r="AQ50" s="433"/>
      <c r="AR50" s="434"/>
      <c r="AS50" s="96"/>
      <c r="AT50" s="97"/>
      <c r="AU50" s="97"/>
      <c r="AV50" s="97"/>
      <c r="AW50" s="97"/>
      <c r="AX50" s="97"/>
      <c r="AY50" s="97"/>
      <c r="AZ50" s="98"/>
      <c r="BA50" s="432" t="e">
        <f>AK50+Mês02!BA50</f>
        <v>#REF!</v>
      </c>
      <c r="BB50" s="433"/>
      <c r="BC50" s="433"/>
      <c r="BD50" s="433"/>
      <c r="BE50" s="433"/>
      <c r="BF50" s="433"/>
      <c r="BG50" s="433"/>
      <c r="BH50" s="434"/>
      <c r="BI50" s="432">
        <f>AS50+Mês02!BI50</f>
        <v>0</v>
      </c>
      <c r="BJ50" s="433"/>
      <c r="BK50" s="433"/>
      <c r="BL50" s="433"/>
      <c r="BM50" s="433"/>
      <c r="BN50" s="433"/>
      <c r="BO50" s="433"/>
      <c r="BP50" s="564"/>
    </row>
    <row r="51" spans="2:68" s="11" customFormat="1" ht="14.25" customHeight="1" x14ac:dyDescent="0.2">
      <c r="B51" s="435" t="e">
        <f>'Cronograma Global'!#REF!</f>
        <v>#REF!</v>
      </c>
      <c r="C51" s="562"/>
      <c r="D51" s="563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565"/>
      <c r="AC51" s="85"/>
      <c r="AD51" s="86"/>
      <c r="AE51" s="409" t="e">
        <f>'Cronograma Global'!#REF!</f>
        <v>#REF!</v>
      </c>
      <c r="AF51" s="412"/>
      <c r="AG51" s="412"/>
      <c r="AH51" s="412"/>
      <c r="AI51" s="412"/>
      <c r="AJ51" s="413"/>
      <c r="AK51" s="432" t="e">
        <f>'Cronograma Global'!#REF!</f>
        <v>#REF!</v>
      </c>
      <c r="AL51" s="433"/>
      <c r="AM51" s="433"/>
      <c r="AN51" s="433"/>
      <c r="AO51" s="433"/>
      <c r="AP51" s="433"/>
      <c r="AQ51" s="433"/>
      <c r="AR51" s="434"/>
      <c r="AS51" s="96"/>
      <c r="AT51" s="97"/>
      <c r="AU51" s="97"/>
      <c r="AV51" s="97"/>
      <c r="AW51" s="97"/>
      <c r="AX51" s="97"/>
      <c r="AY51" s="97"/>
      <c r="AZ51" s="98"/>
      <c r="BA51" s="432" t="e">
        <f>AK51+Mês02!BA51</f>
        <v>#REF!</v>
      </c>
      <c r="BB51" s="433"/>
      <c r="BC51" s="433"/>
      <c r="BD51" s="433"/>
      <c r="BE51" s="433"/>
      <c r="BF51" s="433"/>
      <c r="BG51" s="433"/>
      <c r="BH51" s="434"/>
      <c r="BI51" s="432">
        <f>AS51+Mês02!BI51</f>
        <v>100</v>
      </c>
      <c r="BJ51" s="433"/>
      <c r="BK51" s="433"/>
      <c r="BL51" s="433"/>
      <c r="BM51" s="433"/>
      <c r="BN51" s="433"/>
      <c r="BO51" s="433"/>
      <c r="BP51" s="564"/>
    </row>
    <row r="52" spans="2:68" s="11" customFormat="1" ht="14.25" customHeight="1" x14ac:dyDescent="0.2">
      <c r="B52" s="435" t="e">
        <f>'Cronograma Global'!#REF!</f>
        <v>#REF!</v>
      </c>
      <c r="C52" s="562"/>
      <c r="D52" s="563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565"/>
      <c r="AC52" s="85"/>
      <c r="AD52" s="86"/>
      <c r="AE52" s="409" t="e">
        <f>'Cronograma Global'!#REF!</f>
        <v>#REF!</v>
      </c>
      <c r="AF52" s="412"/>
      <c r="AG52" s="412"/>
      <c r="AH52" s="412"/>
      <c r="AI52" s="412"/>
      <c r="AJ52" s="413"/>
      <c r="AK52" s="432" t="e">
        <f>'Cronograma Global'!#REF!</f>
        <v>#REF!</v>
      </c>
      <c r="AL52" s="433"/>
      <c r="AM52" s="433"/>
      <c r="AN52" s="433"/>
      <c r="AO52" s="433"/>
      <c r="AP52" s="433"/>
      <c r="AQ52" s="433"/>
      <c r="AR52" s="434"/>
      <c r="AS52" s="96"/>
      <c r="AT52" s="97"/>
      <c r="AU52" s="97"/>
      <c r="AV52" s="97"/>
      <c r="AW52" s="97"/>
      <c r="AX52" s="97"/>
      <c r="AY52" s="97"/>
      <c r="AZ52" s="98"/>
      <c r="BA52" s="432" t="e">
        <f>AK52+Mês02!BA52</f>
        <v>#REF!</v>
      </c>
      <c r="BB52" s="433"/>
      <c r="BC52" s="433"/>
      <c r="BD52" s="433"/>
      <c r="BE52" s="433"/>
      <c r="BF52" s="433"/>
      <c r="BG52" s="433"/>
      <c r="BH52" s="434"/>
      <c r="BI52" s="432">
        <f>AS52+Mês02!BI52</f>
        <v>84.03</v>
      </c>
      <c r="BJ52" s="433"/>
      <c r="BK52" s="433"/>
      <c r="BL52" s="433"/>
      <c r="BM52" s="433"/>
      <c r="BN52" s="433"/>
      <c r="BO52" s="433"/>
      <c r="BP52" s="564"/>
    </row>
    <row r="53" spans="2:68" s="11" customFormat="1" ht="14.25" customHeight="1" x14ac:dyDescent="0.2">
      <c r="B53" s="435" t="e">
        <f>'Cronograma Global'!#REF!</f>
        <v>#REF!</v>
      </c>
      <c r="C53" s="562"/>
      <c r="D53" s="563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565"/>
      <c r="AC53" s="85"/>
      <c r="AD53" s="86"/>
      <c r="AE53" s="409" t="e">
        <f>'Cronograma Global'!#REF!</f>
        <v>#REF!</v>
      </c>
      <c r="AF53" s="412"/>
      <c r="AG53" s="412"/>
      <c r="AH53" s="412"/>
      <c r="AI53" s="412"/>
      <c r="AJ53" s="413"/>
      <c r="AK53" s="432" t="e">
        <f>'Cronograma Global'!#REF!</f>
        <v>#REF!</v>
      </c>
      <c r="AL53" s="433"/>
      <c r="AM53" s="433"/>
      <c r="AN53" s="433"/>
      <c r="AO53" s="433"/>
      <c r="AP53" s="433"/>
      <c r="AQ53" s="433"/>
      <c r="AR53" s="434"/>
      <c r="AS53" s="96"/>
      <c r="AT53" s="97"/>
      <c r="AU53" s="97"/>
      <c r="AV53" s="97"/>
      <c r="AW53" s="97"/>
      <c r="AX53" s="97"/>
      <c r="AY53" s="97"/>
      <c r="AZ53" s="98"/>
      <c r="BA53" s="432" t="e">
        <f>AK53+Mês02!BA53</f>
        <v>#REF!</v>
      </c>
      <c r="BB53" s="433"/>
      <c r="BC53" s="433"/>
      <c r="BD53" s="433"/>
      <c r="BE53" s="433"/>
      <c r="BF53" s="433"/>
      <c r="BG53" s="433"/>
      <c r="BH53" s="434"/>
      <c r="BI53" s="432">
        <f>AS53+Mês02!BI53</f>
        <v>0</v>
      </c>
      <c r="BJ53" s="433"/>
      <c r="BK53" s="433"/>
      <c r="BL53" s="433"/>
      <c r="BM53" s="433"/>
      <c r="BN53" s="433"/>
      <c r="BO53" s="433"/>
      <c r="BP53" s="564"/>
    </row>
    <row r="54" spans="2:68" s="11" customFormat="1" ht="14.25" customHeight="1" x14ac:dyDescent="0.2">
      <c r="B54" s="435" t="e">
        <f>'Cronograma Global'!#REF!</f>
        <v>#REF!</v>
      </c>
      <c r="C54" s="562"/>
      <c r="D54" s="563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565"/>
      <c r="AC54" s="85"/>
      <c r="AD54" s="86"/>
      <c r="AE54" s="409" t="e">
        <f>'Cronograma Global'!#REF!</f>
        <v>#REF!</v>
      </c>
      <c r="AF54" s="412"/>
      <c r="AG54" s="412"/>
      <c r="AH54" s="412"/>
      <c r="AI54" s="412"/>
      <c r="AJ54" s="413"/>
      <c r="AK54" s="432" t="e">
        <f>'Cronograma Global'!#REF!</f>
        <v>#REF!</v>
      </c>
      <c r="AL54" s="433"/>
      <c r="AM54" s="433"/>
      <c r="AN54" s="433"/>
      <c r="AO54" s="433"/>
      <c r="AP54" s="433"/>
      <c r="AQ54" s="433"/>
      <c r="AR54" s="434"/>
      <c r="AS54" s="96"/>
      <c r="AT54" s="97"/>
      <c r="AU54" s="97"/>
      <c r="AV54" s="97"/>
      <c r="AW54" s="97"/>
      <c r="AX54" s="97"/>
      <c r="AY54" s="97"/>
      <c r="AZ54" s="98"/>
      <c r="BA54" s="432" t="e">
        <f>AK54+Mês02!BA54</f>
        <v>#REF!</v>
      </c>
      <c r="BB54" s="433"/>
      <c r="BC54" s="433"/>
      <c r="BD54" s="433"/>
      <c r="BE54" s="433"/>
      <c r="BF54" s="433"/>
      <c r="BG54" s="433"/>
      <c r="BH54" s="434"/>
      <c r="BI54" s="432">
        <f>AS54+Mês02!BI54</f>
        <v>60</v>
      </c>
      <c r="BJ54" s="433"/>
      <c r="BK54" s="433"/>
      <c r="BL54" s="433"/>
      <c r="BM54" s="433"/>
      <c r="BN54" s="433"/>
      <c r="BO54" s="433"/>
      <c r="BP54" s="564"/>
    </row>
    <row r="55" spans="2:68" s="11" customFormat="1" ht="14.25" customHeight="1" x14ac:dyDescent="0.2">
      <c r="B55" s="435" t="e">
        <f>'Cronograma Global'!#REF!</f>
        <v>#REF!</v>
      </c>
      <c r="C55" s="562"/>
      <c r="D55" s="563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565"/>
      <c r="AC55" s="85"/>
      <c r="AD55" s="86"/>
      <c r="AE55" s="409" t="e">
        <f>'Cronograma Global'!#REF!</f>
        <v>#REF!</v>
      </c>
      <c r="AF55" s="412"/>
      <c r="AG55" s="412"/>
      <c r="AH55" s="412"/>
      <c r="AI55" s="412"/>
      <c r="AJ55" s="413"/>
      <c r="AK55" s="432" t="e">
        <f>'Cronograma Global'!#REF!</f>
        <v>#REF!</v>
      </c>
      <c r="AL55" s="433"/>
      <c r="AM55" s="433"/>
      <c r="AN55" s="433"/>
      <c r="AO55" s="433"/>
      <c r="AP55" s="433"/>
      <c r="AQ55" s="433"/>
      <c r="AR55" s="434"/>
      <c r="AS55" s="96"/>
      <c r="AT55" s="97"/>
      <c r="AU55" s="97"/>
      <c r="AV55" s="97"/>
      <c r="AW55" s="97"/>
      <c r="AX55" s="97"/>
      <c r="AY55" s="97"/>
      <c r="AZ55" s="98"/>
      <c r="BA55" s="432" t="e">
        <f>AK55+Mês02!BA55</f>
        <v>#REF!</v>
      </c>
      <c r="BB55" s="433"/>
      <c r="BC55" s="433"/>
      <c r="BD55" s="433"/>
      <c r="BE55" s="433"/>
      <c r="BF55" s="433"/>
      <c r="BG55" s="433"/>
      <c r="BH55" s="434"/>
      <c r="BI55" s="432">
        <f>AS55+Mês02!BI55</f>
        <v>60</v>
      </c>
      <c r="BJ55" s="433"/>
      <c r="BK55" s="433"/>
      <c r="BL55" s="433"/>
      <c r="BM55" s="433"/>
      <c r="BN55" s="433"/>
      <c r="BO55" s="433"/>
      <c r="BP55" s="564"/>
    </row>
    <row r="56" spans="2:68" s="11" customFormat="1" ht="14.25" customHeight="1" x14ac:dyDescent="0.2">
      <c r="B56" s="435" t="e">
        <f>'Cronograma Global'!#REF!</f>
        <v>#REF!</v>
      </c>
      <c r="C56" s="562"/>
      <c r="D56" s="563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565"/>
      <c r="AC56" s="85"/>
      <c r="AD56" s="86"/>
      <c r="AE56" s="409" t="e">
        <f>'Cronograma Global'!#REF!</f>
        <v>#REF!</v>
      </c>
      <c r="AF56" s="412"/>
      <c r="AG56" s="412"/>
      <c r="AH56" s="412"/>
      <c r="AI56" s="412"/>
      <c r="AJ56" s="413"/>
      <c r="AK56" s="432" t="e">
        <f>'Cronograma Global'!#REF!</f>
        <v>#REF!</v>
      </c>
      <c r="AL56" s="433"/>
      <c r="AM56" s="433"/>
      <c r="AN56" s="433"/>
      <c r="AO56" s="433"/>
      <c r="AP56" s="433"/>
      <c r="AQ56" s="433"/>
      <c r="AR56" s="434"/>
      <c r="AS56" s="96"/>
      <c r="AT56" s="97"/>
      <c r="AU56" s="97"/>
      <c r="AV56" s="97"/>
      <c r="AW56" s="97"/>
      <c r="AX56" s="97"/>
      <c r="AY56" s="97"/>
      <c r="AZ56" s="98"/>
      <c r="BA56" s="432" t="e">
        <f>AK56+Mês02!BA56</f>
        <v>#REF!</v>
      </c>
      <c r="BB56" s="433"/>
      <c r="BC56" s="433"/>
      <c r="BD56" s="433"/>
      <c r="BE56" s="433"/>
      <c r="BF56" s="433"/>
      <c r="BG56" s="433"/>
      <c r="BH56" s="434"/>
      <c r="BI56" s="432">
        <f>AS56+Mês02!BI56</f>
        <v>0</v>
      </c>
      <c r="BJ56" s="433"/>
      <c r="BK56" s="433"/>
      <c r="BL56" s="433"/>
      <c r="BM56" s="433"/>
      <c r="BN56" s="433"/>
      <c r="BO56" s="433"/>
      <c r="BP56" s="564"/>
    </row>
    <row r="57" spans="2:68" s="11" customFormat="1" ht="14.25" customHeight="1" x14ac:dyDescent="0.2">
      <c r="B57" s="435" t="e">
        <f>'Cronograma Global'!#REF!</f>
        <v>#REF!</v>
      </c>
      <c r="C57" s="562"/>
      <c r="D57" s="563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565"/>
      <c r="AC57" s="85"/>
      <c r="AD57" s="86"/>
      <c r="AE57" s="409" t="e">
        <f>'Cronograma Global'!#REF!</f>
        <v>#REF!</v>
      </c>
      <c r="AF57" s="412"/>
      <c r="AG57" s="412"/>
      <c r="AH57" s="412"/>
      <c r="AI57" s="412"/>
      <c r="AJ57" s="413"/>
      <c r="AK57" s="432" t="e">
        <f>'Cronograma Global'!#REF!</f>
        <v>#REF!</v>
      </c>
      <c r="AL57" s="433"/>
      <c r="AM57" s="433"/>
      <c r="AN57" s="433"/>
      <c r="AO57" s="433"/>
      <c r="AP57" s="433"/>
      <c r="AQ57" s="433"/>
      <c r="AR57" s="434"/>
      <c r="AS57" s="96"/>
      <c r="AT57" s="97"/>
      <c r="AU57" s="97"/>
      <c r="AV57" s="97"/>
      <c r="AW57" s="97"/>
      <c r="AX57" s="97"/>
      <c r="AY57" s="97"/>
      <c r="AZ57" s="98"/>
      <c r="BA57" s="432" t="e">
        <f>AK57+Mês02!BA57</f>
        <v>#REF!</v>
      </c>
      <c r="BB57" s="433"/>
      <c r="BC57" s="433"/>
      <c r="BD57" s="433"/>
      <c r="BE57" s="433"/>
      <c r="BF57" s="433"/>
      <c r="BG57" s="433"/>
      <c r="BH57" s="434"/>
      <c r="BI57" s="432">
        <f>AS57+Mês02!BI57</f>
        <v>18.100000000000001</v>
      </c>
      <c r="BJ57" s="433"/>
      <c r="BK57" s="433"/>
      <c r="BL57" s="433"/>
      <c r="BM57" s="433"/>
      <c r="BN57" s="433"/>
      <c r="BO57" s="433"/>
      <c r="BP57" s="564"/>
    </row>
    <row r="58" spans="2:68" s="11" customFormat="1" ht="14.25" customHeight="1" x14ac:dyDescent="0.2">
      <c r="B58" s="435" t="e">
        <f>'Cronograma Global'!#REF!</f>
        <v>#REF!</v>
      </c>
      <c r="C58" s="562"/>
      <c r="D58" s="563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565"/>
      <c r="AC58" s="85"/>
      <c r="AD58" s="86"/>
      <c r="AE58" s="409" t="e">
        <f>'Cronograma Global'!#REF!</f>
        <v>#REF!</v>
      </c>
      <c r="AF58" s="412"/>
      <c r="AG58" s="412"/>
      <c r="AH58" s="412"/>
      <c r="AI58" s="412"/>
      <c r="AJ58" s="413"/>
      <c r="AK58" s="432" t="e">
        <f>'Cronograma Global'!#REF!</f>
        <v>#REF!</v>
      </c>
      <c r="AL58" s="433"/>
      <c r="AM58" s="433"/>
      <c r="AN58" s="433"/>
      <c r="AO58" s="433"/>
      <c r="AP58" s="433"/>
      <c r="AQ58" s="433"/>
      <c r="AR58" s="434"/>
      <c r="AS58" s="96"/>
      <c r="AT58" s="97"/>
      <c r="AU58" s="97"/>
      <c r="AV58" s="97"/>
      <c r="AW58" s="97"/>
      <c r="AX58" s="97"/>
      <c r="AY58" s="97"/>
      <c r="AZ58" s="98"/>
      <c r="BA58" s="432" t="e">
        <f>AK58+Mês02!BA58</f>
        <v>#REF!</v>
      </c>
      <c r="BB58" s="433"/>
      <c r="BC58" s="433"/>
      <c r="BD58" s="433"/>
      <c r="BE58" s="433"/>
      <c r="BF58" s="433"/>
      <c r="BG58" s="433"/>
      <c r="BH58" s="434"/>
      <c r="BI58" s="432">
        <f>AS58+Mês02!BI58</f>
        <v>18.100000000000001</v>
      </c>
      <c r="BJ58" s="433"/>
      <c r="BK58" s="433"/>
      <c r="BL58" s="433"/>
      <c r="BM58" s="433"/>
      <c r="BN58" s="433"/>
      <c r="BO58" s="433"/>
      <c r="BP58" s="564"/>
    </row>
    <row r="59" spans="2:68" s="11" customFormat="1" ht="14.25" customHeight="1" x14ac:dyDescent="0.2">
      <c r="B59" s="435" t="e">
        <f>'Cronograma Global'!#REF!</f>
        <v>#REF!</v>
      </c>
      <c r="C59" s="562"/>
      <c r="D59" s="563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565"/>
      <c r="AC59" s="85"/>
      <c r="AD59" s="86"/>
      <c r="AE59" s="409" t="e">
        <f>'Cronograma Global'!#REF!</f>
        <v>#REF!</v>
      </c>
      <c r="AF59" s="412"/>
      <c r="AG59" s="412"/>
      <c r="AH59" s="412"/>
      <c r="AI59" s="412"/>
      <c r="AJ59" s="413"/>
      <c r="AK59" s="432" t="e">
        <f>'Cronograma Global'!#REF!</f>
        <v>#REF!</v>
      </c>
      <c r="AL59" s="433"/>
      <c r="AM59" s="433"/>
      <c r="AN59" s="433"/>
      <c r="AO59" s="433"/>
      <c r="AP59" s="433"/>
      <c r="AQ59" s="433"/>
      <c r="AR59" s="434"/>
      <c r="AS59" s="96"/>
      <c r="AT59" s="97"/>
      <c r="AU59" s="97"/>
      <c r="AV59" s="97"/>
      <c r="AW59" s="97"/>
      <c r="AX59" s="97"/>
      <c r="AY59" s="97"/>
      <c r="AZ59" s="98"/>
      <c r="BA59" s="432" t="e">
        <f>AK59+Mês02!BA59</f>
        <v>#REF!</v>
      </c>
      <c r="BB59" s="433"/>
      <c r="BC59" s="433"/>
      <c r="BD59" s="433"/>
      <c r="BE59" s="433"/>
      <c r="BF59" s="433"/>
      <c r="BG59" s="433"/>
      <c r="BH59" s="434"/>
      <c r="BI59" s="432">
        <f>AS59+Mês02!BI59</f>
        <v>0</v>
      </c>
      <c r="BJ59" s="433"/>
      <c r="BK59" s="433"/>
      <c r="BL59" s="433"/>
      <c r="BM59" s="433"/>
      <c r="BN59" s="433"/>
      <c r="BO59" s="433"/>
      <c r="BP59" s="564"/>
    </row>
    <row r="60" spans="2:68" s="11" customFormat="1" ht="14.25" customHeight="1" x14ac:dyDescent="0.2">
      <c r="B60" s="435" t="e">
        <f>'Cronograma Global'!#REF!</f>
        <v>#REF!</v>
      </c>
      <c r="C60" s="562"/>
      <c r="D60" s="563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565"/>
      <c r="AC60" s="85"/>
      <c r="AD60" s="86"/>
      <c r="AE60" s="409" t="e">
        <f>'Cronograma Global'!#REF!</f>
        <v>#REF!</v>
      </c>
      <c r="AF60" s="412"/>
      <c r="AG60" s="412"/>
      <c r="AH60" s="412"/>
      <c r="AI60" s="412"/>
      <c r="AJ60" s="413"/>
      <c r="AK60" s="432" t="e">
        <f>'Cronograma Global'!#REF!</f>
        <v>#REF!</v>
      </c>
      <c r="AL60" s="433"/>
      <c r="AM60" s="433"/>
      <c r="AN60" s="433"/>
      <c r="AO60" s="433"/>
      <c r="AP60" s="433"/>
      <c r="AQ60" s="433"/>
      <c r="AR60" s="434"/>
      <c r="AS60" s="96"/>
      <c r="AT60" s="97"/>
      <c r="AU60" s="97"/>
      <c r="AV60" s="97"/>
      <c r="AW60" s="97"/>
      <c r="AX60" s="97"/>
      <c r="AY60" s="97"/>
      <c r="AZ60" s="98"/>
      <c r="BA60" s="432" t="e">
        <f>AK60+Mês02!BA60</f>
        <v>#REF!</v>
      </c>
      <c r="BB60" s="433"/>
      <c r="BC60" s="433"/>
      <c r="BD60" s="433"/>
      <c r="BE60" s="433"/>
      <c r="BF60" s="433"/>
      <c r="BG60" s="433"/>
      <c r="BH60" s="434"/>
      <c r="BI60" s="432">
        <f>AS60+Mês02!BI60</f>
        <v>90</v>
      </c>
      <c r="BJ60" s="433"/>
      <c r="BK60" s="433"/>
      <c r="BL60" s="433"/>
      <c r="BM60" s="433"/>
      <c r="BN60" s="433"/>
      <c r="BO60" s="433"/>
      <c r="BP60" s="564"/>
    </row>
    <row r="61" spans="2:68" s="11" customFormat="1" ht="14.25" customHeight="1" x14ac:dyDescent="0.2">
      <c r="B61" s="435" t="e">
        <f>'Cronograma Global'!#REF!</f>
        <v>#REF!</v>
      </c>
      <c r="C61" s="562"/>
      <c r="D61" s="563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565"/>
      <c r="AC61" s="85"/>
      <c r="AD61" s="86"/>
      <c r="AE61" s="409" t="e">
        <f>'Cronograma Global'!#REF!</f>
        <v>#REF!</v>
      </c>
      <c r="AF61" s="412"/>
      <c r="AG61" s="412"/>
      <c r="AH61" s="412"/>
      <c r="AI61" s="412"/>
      <c r="AJ61" s="413"/>
      <c r="AK61" s="432" t="e">
        <f>'Cronograma Global'!#REF!</f>
        <v>#REF!</v>
      </c>
      <c r="AL61" s="433"/>
      <c r="AM61" s="433"/>
      <c r="AN61" s="433"/>
      <c r="AO61" s="433"/>
      <c r="AP61" s="433"/>
      <c r="AQ61" s="433"/>
      <c r="AR61" s="434"/>
      <c r="AS61" s="96"/>
      <c r="AT61" s="97"/>
      <c r="AU61" s="97"/>
      <c r="AV61" s="97"/>
      <c r="AW61" s="97"/>
      <c r="AX61" s="97"/>
      <c r="AY61" s="97"/>
      <c r="AZ61" s="98"/>
      <c r="BA61" s="432" t="e">
        <f>AK61+Mês02!BA61</f>
        <v>#REF!</v>
      </c>
      <c r="BB61" s="433"/>
      <c r="BC61" s="433"/>
      <c r="BD61" s="433"/>
      <c r="BE61" s="433"/>
      <c r="BF61" s="433"/>
      <c r="BG61" s="433"/>
      <c r="BH61" s="434"/>
      <c r="BI61" s="432">
        <f>AS61+Mês02!BI61</f>
        <v>90</v>
      </c>
      <c r="BJ61" s="433"/>
      <c r="BK61" s="433"/>
      <c r="BL61" s="433"/>
      <c r="BM61" s="433"/>
      <c r="BN61" s="433"/>
      <c r="BO61" s="433"/>
      <c r="BP61" s="564"/>
    </row>
    <row r="62" spans="2:68" s="11" customFormat="1" ht="14.25" customHeight="1" x14ac:dyDescent="0.2">
      <c r="B62" s="435" t="e">
        <f>'Cronograma Global'!#REF!</f>
        <v>#REF!</v>
      </c>
      <c r="C62" s="562"/>
      <c r="D62" s="563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565"/>
      <c r="AC62" s="85"/>
      <c r="AD62" s="86"/>
      <c r="AE62" s="409" t="e">
        <f>'Cronograma Global'!#REF!</f>
        <v>#REF!</v>
      </c>
      <c r="AF62" s="412"/>
      <c r="AG62" s="412"/>
      <c r="AH62" s="412"/>
      <c r="AI62" s="412"/>
      <c r="AJ62" s="413"/>
      <c r="AK62" s="432" t="e">
        <f>'Cronograma Global'!#REF!</f>
        <v>#REF!</v>
      </c>
      <c r="AL62" s="433"/>
      <c r="AM62" s="433"/>
      <c r="AN62" s="433"/>
      <c r="AO62" s="433"/>
      <c r="AP62" s="433"/>
      <c r="AQ62" s="433"/>
      <c r="AR62" s="434"/>
      <c r="AS62" s="96"/>
      <c r="AT62" s="97"/>
      <c r="AU62" s="97"/>
      <c r="AV62" s="97"/>
      <c r="AW62" s="97"/>
      <c r="AX62" s="97"/>
      <c r="AY62" s="97"/>
      <c r="AZ62" s="98"/>
      <c r="BA62" s="432" t="e">
        <f>AK62+Mês02!BA62</f>
        <v>#REF!</v>
      </c>
      <c r="BB62" s="433"/>
      <c r="BC62" s="433"/>
      <c r="BD62" s="433"/>
      <c r="BE62" s="433"/>
      <c r="BF62" s="433"/>
      <c r="BG62" s="433"/>
      <c r="BH62" s="434"/>
      <c r="BI62" s="432">
        <f>AS62+Mês02!BI62</f>
        <v>90</v>
      </c>
      <c r="BJ62" s="433"/>
      <c r="BK62" s="433"/>
      <c r="BL62" s="433"/>
      <c r="BM62" s="433"/>
      <c r="BN62" s="433"/>
      <c r="BO62" s="433"/>
      <c r="BP62" s="564"/>
    </row>
    <row r="63" spans="2:68" s="11" customFormat="1" ht="14.25" customHeight="1" x14ac:dyDescent="0.2">
      <c r="B63" s="435" t="e">
        <f>'Cronograma Global'!#REF!</f>
        <v>#REF!</v>
      </c>
      <c r="C63" s="562"/>
      <c r="D63" s="563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565"/>
      <c r="AC63" s="85"/>
      <c r="AD63" s="86"/>
      <c r="AE63" s="409" t="e">
        <f>'Cronograma Global'!#REF!</f>
        <v>#REF!</v>
      </c>
      <c r="AF63" s="412"/>
      <c r="AG63" s="412"/>
      <c r="AH63" s="412"/>
      <c r="AI63" s="412"/>
      <c r="AJ63" s="413"/>
      <c r="AK63" s="432" t="e">
        <f>'Cronograma Global'!#REF!</f>
        <v>#REF!</v>
      </c>
      <c r="AL63" s="433"/>
      <c r="AM63" s="433"/>
      <c r="AN63" s="433"/>
      <c r="AO63" s="433"/>
      <c r="AP63" s="433"/>
      <c r="AQ63" s="433"/>
      <c r="AR63" s="434"/>
      <c r="AS63" s="96"/>
      <c r="AT63" s="97"/>
      <c r="AU63" s="97"/>
      <c r="AV63" s="97"/>
      <c r="AW63" s="97"/>
      <c r="AX63" s="97"/>
      <c r="AY63" s="97"/>
      <c r="AZ63" s="98"/>
      <c r="BA63" s="432" t="e">
        <f>AK63+Mês02!BA63</f>
        <v>#REF!</v>
      </c>
      <c r="BB63" s="433"/>
      <c r="BC63" s="433"/>
      <c r="BD63" s="433"/>
      <c r="BE63" s="433"/>
      <c r="BF63" s="433"/>
      <c r="BG63" s="433"/>
      <c r="BH63" s="434"/>
      <c r="BI63" s="432">
        <f>AS63+Mês02!BI63</f>
        <v>0</v>
      </c>
      <c r="BJ63" s="433"/>
      <c r="BK63" s="433"/>
      <c r="BL63" s="433"/>
      <c r="BM63" s="433"/>
      <c r="BN63" s="433"/>
      <c r="BO63" s="433"/>
      <c r="BP63" s="564"/>
    </row>
    <row r="64" spans="2:68" s="11" customFormat="1" ht="14.25" customHeight="1" x14ac:dyDescent="0.2">
      <c r="B64" s="435" t="e">
        <f>'Cronograma Global'!#REF!</f>
        <v>#REF!</v>
      </c>
      <c r="C64" s="562"/>
      <c r="D64" s="563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565"/>
      <c r="AC64" s="85"/>
      <c r="AD64" s="86"/>
      <c r="AE64" s="409" t="e">
        <f>'Cronograma Global'!#REF!</f>
        <v>#REF!</v>
      </c>
      <c r="AF64" s="412"/>
      <c r="AG64" s="412"/>
      <c r="AH64" s="412"/>
      <c r="AI64" s="412"/>
      <c r="AJ64" s="413"/>
      <c r="AK64" s="432" t="e">
        <f>'Cronograma Global'!#REF!</f>
        <v>#REF!</v>
      </c>
      <c r="AL64" s="433"/>
      <c r="AM64" s="433"/>
      <c r="AN64" s="433"/>
      <c r="AO64" s="433"/>
      <c r="AP64" s="433"/>
      <c r="AQ64" s="433"/>
      <c r="AR64" s="434"/>
      <c r="AS64" s="96"/>
      <c r="AT64" s="97"/>
      <c r="AU64" s="97"/>
      <c r="AV64" s="97"/>
      <c r="AW64" s="97"/>
      <c r="AX64" s="97"/>
      <c r="AY64" s="97"/>
      <c r="AZ64" s="98"/>
      <c r="BA64" s="432" t="e">
        <f>AK64+Mês02!BA64</f>
        <v>#REF!</v>
      </c>
      <c r="BB64" s="433"/>
      <c r="BC64" s="433"/>
      <c r="BD64" s="433"/>
      <c r="BE64" s="433"/>
      <c r="BF64" s="433"/>
      <c r="BG64" s="433"/>
      <c r="BH64" s="434"/>
      <c r="BI64" s="432">
        <f>AS64+Mês02!BI64</f>
        <v>90</v>
      </c>
      <c r="BJ64" s="433"/>
      <c r="BK64" s="433"/>
      <c r="BL64" s="433"/>
      <c r="BM64" s="433"/>
      <c r="BN64" s="433"/>
      <c r="BO64" s="433"/>
      <c r="BP64" s="564"/>
    </row>
    <row r="65" spans="1:68" s="11" customFormat="1" ht="14.25" customHeight="1" x14ac:dyDescent="0.2">
      <c r="B65" s="435" t="e">
        <f>'Cronograma Global'!#REF!</f>
        <v>#REF!</v>
      </c>
      <c r="C65" s="562"/>
      <c r="D65" s="563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565"/>
      <c r="AC65" s="85"/>
      <c r="AD65" s="86"/>
      <c r="AE65" s="409" t="e">
        <f>'Cronograma Global'!#REF!</f>
        <v>#REF!</v>
      </c>
      <c r="AF65" s="412"/>
      <c r="AG65" s="412"/>
      <c r="AH65" s="412"/>
      <c r="AI65" s="412"/>
      <c r="AJ65" s="413"/>
      <c r="AK65" s="432" t="e">
        <f>'Cronograma Global'!#REF!</f>
        <v>#REF!</v>
      </c>
      <c r="AL65" s="433"/>
      <c r="AM65" s="433"/>
      <c r="AN65" s="433"/>
      <c r="AO65" s="433"/>
      <c r="AP65" s="433"/>
      <c r="AQ65" s="433"/>
      <c r="AR65" s="434"/>
      <c r="AS65" s="96"/>
      <c r="AT65" s="97"/>
      <c r="AU65" s="97"/>
      <c r="AV65" s="97"/>
      <c r="AW65" s="97"/>
      <c r="AX65" s="97"/>
      <c r="AY65" s="97"/>
      <c r="AZ65" s="98"/>
      <c r="BA65" s="432" t="e">
        <f>AK65+Mês02!BA65</f>
        <v>#REF!</v>
      </c>
      <c r="BB65" s="433"/>
      <c r="BC65" s="433"/>
      <c r="BD65" s="433"/>
      <c r="BE65" s="433"/>
      <c r="BF65" s="433"/>
      <c r="BG65" s="433"/>
      <c r="BH65" s="434"/>
      <c r="BI65" s="432">
        <f>AS65+Mês02!BI65</f>
        <v>0</v>
      </c>
      <c r="BJ65" s="433"/>
      <c r="BK65" s="433"/>
      <c r="BL65" s="433"/>
      <c r="BM65" s="433"/>
      <c r="BN65" s="433"/>
      <c r="BO65" s="433"/>
      <c r="BP65" s="564"/>
    </row>
    <row r="66" spans="1:68" s="11" customFormat="1" ht="14.25" customHeight="1" x14ac:dyDescent="0.2">
      <c r="B66" s="435" t="e">
        <f>'Cronograma Global'!#REF!</f>
        <v>#REF!</v>
      </c>
      <c r="C66" s="562"/>
      <c r="D66" s="563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565"/>
      <c r="AC66" s="85"/>
      <c r="AD66" s="86"/>
      <c r="AE66" s="409" t="e">
        <f>'Cronograma Global'!#REF!</f>
        <v>#REF!</v>
      </c>
      <c r="AF66" s="412"/>
      <c r="AG66" s="412"/>
      <c r="AH66" s="412"/>
      <c r="AI66" s="412"/>
      <c r="AJ66" s="413"/>
      <c r="AK66" s="432" t="e">
        <f>'Cronograma Global'!#REF!</f>
        <v>#REF!</v>
      </c>
      <c r="AL66" s="433"/>
      <c r="AM66" s="433"/>
      <c r="AN66" s="433"/>
      <c r="AO66" s="433"/>
      <c r="AP66" s="433"/>
      <c r="AQ66" s="433"/>
      <c r="AR66" s="434"/>
      <c r="AS66" s="96"/>
      <c r="AT66" s="97"/>
      <c r="AU66" s="97"/>
      <c r="AV66" s="97"/>
      <c r="AW66" s="97"/>
      <c r="AX66" s="97"/>
      <c r="AY66" s="97"/>
      <c r="AZ66" s="98"/>
      <c r="BA66" s="432" t="e">
        <f>AK66+Mês02!BA66</f>
        <v>#REF!</v>
      </c>
      <c r="BB66" s="433"/>
      <c r="BC66" s="433"/>
      <c r="BD66" s="433"/>
      <c r="BE66" s="433"/>
      <c r="BF66" s="433"/>
      <c r="BG66" s="433"/>
      <c r="BH66" s="434"/>
      <c r="BI66" s="432">
        <f>AS66+Mês02!BI66</f>
        <v>90</v>
      </c>
      <c r="BJ66" s="433"/>
      <c r="BK66" s="433"/>
      <c r="BL66" s="433"/>
      <c r="BM66" s="433"/>
      <c r="BN66" s="433"/>
      <c r="BO66" s="433"/>
      <c r="BP66" s="564"/>
    </row>
    <row r="67" spans="1:68" s="11" customFormat="1" ht="14.25" customHeight="1" thickBot="1" x14ac:dyDescent="0.25">
      <c r="B67" s="435" t="e">
        <f>'Cronograma Global'!#REF!</f>
        <v>#REF!</v>
      </c>
      <c r="C67" s="562"/>
      <c r="D67" s="563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565"/>
      <c r="AC67" s="85"/>
      <c r="AD67" s="86"/>
      <c r="AE67" s="409" t="e">
        <f>'Cronograma Global'!#REF!</f>
        <v>#REF!</v>
      </c>
      <c r="AF67" s="412"/>
      <c r="AG67" s="412"/>
      <c r="AH67" s="412"/>
      <c r="AI67" s="412"/>
      <c r="AJ67" s="413"/>
      <c r="AK67" s="432" t="e">
        <f>'Cronograma Global'!#REF!</f>
        <v>#REF!</v>
      </c>
      <c r="AL67" s="433"/>
      <c r="AM67" s="433"/>
      <c r="AN67" s="433"/>
      <c r="AO67" s="433"/>
      <c r="AP67" s="433"/>
      <c r="AQ67" s="433"/>
      <c r="AR67" s="434"/>
      <c r="AS67" s="96"/>
      <c r="AT67" s="97"/>
      <c r="AU67" s="97"/>
      <c r="AV67" s="97"/>
      <c r="AW67" s="97"/>
      <c r="AX67" s="97"/>
      <c r="AY67" s="97"/>
      <c r="AZ67" s="98"/>
      <c r="BA67" s="432" t="e">
        <f>AK67+Mês02!BA67</f>
        <v>#REF!</v>
      </c>
      <c r="BB67" s="433"/>
      <c r="BC67" s="433"/>
      <c r="BD67" s="433"/>
      <c r="BE67" s="433"/>
      <c r="BF67" s="433"/>
      <c r="BG67" s="433"/>
      <c r="BH67" s="434"/>
      <c r="BI67" s="432">
        <f>AS67+Mês02!BI67</f>
        <v>90</v>
      </c>
      <c r="BJ67" s="433"/>
      <c r="BK67" s="433"/>
      <c r="BL67" s="433"/>
      <c r="BM67" s="433"/>
      <c r="BN67" s="433"/>
      <c r="BO67" s="433"/>
      <c r="BP67" s="564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44">
        <v>0</v>
      </c>
      <c r="D71" s="544"/>
      <c r="E71" s="544"/>
      <c r="F71" s="544"/>
      <c r="G71" s="544"/>
      <c r="H71" s="544"/>
      <c r="I71" s="544"/>
      <c r="J71" s="544"/>
      <c r="K71" s="544"/>
      <c r="L71" s="544"/>
      <c r="M71" s="544"/>
      <c r="N71" s="69"/>
      <c r="O71" s="1"/>
      <c r="P71" s="451" t="str">
        <f>Mês01!P71</f>
        <v>Maurílio T. N. Martins - CREA-MG 73.517/D</v>
      </c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2"/>
      <c r="AG71" s="73"/>
      <c r="AH71" s="454">
        <f>Mês01!AH71</f>
        <v>0</v>
      </c>
      <c r="AI71" s="454"/>
      <c r="AJ71" s="454"/>
      <c r="AK71" s="454"/>
      <c r="AL71" s="454"/>
      <c r="AM71" s="454"/>
      <c r="AN71" s="454"/>
      <c r="AO71" s="454"/>
      <c r="AP71" s="454"/>
      <c r="AQ71" s="454"/>
      <c r="AR71" s="454"/>
      <c r="AS71" s="454"/>
      <c r="AT71" s="454"/>
      <c r="AU71" s="454"/>
      <c r="AV71" s="454"/>
      <c r="AW71" s="454"/>
      <c r="AX71" s="70"/>
      <c r="AY71" s="2"/>
      <c r="AZ71" s="453">
        <f>Mês01!AZ71</f>
        <v>0</v>
      </c>
      <c r="BA71" s="453"/>
      <c r="BB71" s="453"/>
      <c r="BC71" s="453"/>
      <c r="BD71" s="453"/>
      <c r="BE71" s="453"/>
      <c r="BF71" s="453"/>
      <c r="BG71" s="453"/>
      <c r="BH71" s="453"/>
      <c r="BI71" s="453"/>
      <c r="BJ71" s="453"/>
      <c r="BK71" s="453"/>
      <c r="BL71" s="453"/>
      <c r="BM71" s="453"/>
      <c r="BN71" s="453"/>
      <c r="BO71" s="453"/>
      <c r="BP71" s="16"/>
    </row>
    <row r="72" spans="1:68" s="11" customFormat="1" ht="12.95" customHeight="1" x14ac:dyDescent="0.2">
      <c r="B72" s="4"/>
      <c r="C72" s="593"/>
      <c r="D72" s="593"/>
      <c r="E72" s="593"/>
      <c r="F72" s="593"/>
      <c r="G72" s="593"/>
      <c r="H72" s="593"/>
      <c r="I72" s="593"/>
      <c r="J72" s="593"/>
      <c r="K72" s="593"/>
      <c r="L72" s="593"/>
      <c r="M72" s="593"/>
      <c r="N72" s="70"/>
      <c r="O72" s="1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94"/>
      <c r="BA72" s="494"/>
      <c r="BB72" s="494"/>
      <c r="BC72" s="494"/>
      <c r="BD72" s="494"/>
      <c r="BE72" s="494"/>
      <c r="BF72" s="494"/>
      <c r="BG72" s="494"/>
      <c r="BH72" s="494"/>
      <c r="BI72" s="494"/>
      <c r="BJ72" s="494"/>
      <c r="BK72" s="494"/>
      <c r="BL72" s="494"/>
      <c r="BM72" s="494"/>
      <c r="BN72" s="494"/>
      <c r="BO72" s="494"/>
      <c r="BP72" s="16"/>
    </row>
    <row r="73" spans="1:68" s="11" customFormat="1" ht="12.95" customHeight="1" x14ac:dyDescent="0.2">
      <c r="B73" s="493" t="s">
        <v>22</v>
      </c>
      <c r="C73" s="574"/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5"/>
      <c r="O73" s="447" t="s">
        <v>2</v>
      </c>
      <c r="P73" s="443"/>
      <c r="Q73" s="443"/>
      <c r="R73" s="443"/>
      <c r="S73" s="443"/>
      <c r="T73" s="443"/>
      <c r="U73" s="443"/>
      <c r="V73" s="443"/>
      <c r="W73" s="443"/>
      <c r="X73" s="443"/>
      <c r="Y73" s="443"/>
      <c r="Z73" s="443"/>
      <c r="AA73" s="443"/>
      <c r="AB73" s="443"/>
      <c r="AC73" s="443"/>
      <c r="AD73" s="443"/>
      <c r="AE73" s="443"/>
      <c r="AF73" s="566"/>
      <c r="AG73" s="447" t="s">
        <v>0</v>
      </c>
      <c r="AH73" s="443"/>
      <c r="AI73" s="443"/>
      <c r="AJ73" s="443"/>
      <c r="AK73" s="443"/>
      <c r="AL73" s="443"/>
      <c r="AM73" s="443"/>
      <c r="AN73" s="443"/>
      <c r="AO73" s="443"/>
      <c r="AP73" s="443"/>
      <c r="AQ73" s="443"/>
      <c r="AR73" s="443"/>
      <c r="AS73" s="443"/>
      <c r="AT73" s="443"/>
      <c r="AU73" s="443"/>
      <c r="AV73" s="443"/>
      <c r="AW73" s="443"/>
      <c r="AX73" s="566"/>
      <c r="AY73" s="447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5"/>
      <c r="D75" s="515"/>
      <c r="E75" s="515"/>
      <c r="F75" s="515"/>
      <c r="G75" s="515"/>
      <c r="H75" s="515"/>
      <c r="I75" s="515"/>
      <c r="J75" s="515"/>
      <c r="K75" s="515"/>
      <c r="L75" s="515"/>
      <c r="M75" s="515"/>
      <c r="N75" s="515"/>
      <c r="O75" s="515"/>
      <c r="P75" s="515"/>
      <c r="Q75" s="515"/>
      <c r="R75" s="515"/>
      <c r="S75" s="515"/>
      <c r="T75" s="515"/>
      <c r="U75" s="515"/>
      <c r="V75" s="515"/>
      <c r="W75" s="515"/>
      <c r="X75" s="515"/>
      <c r="Y75" s="515"/>
      <c r="Z75" s="515"/>
      <c r="AA75" s="515"/>
      <c r="AB75" s="515"/>
      <c r="AC75" s="515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510"/>
      <c r="D77" s="510"/>
      <c r="E77" s="510"/>
      <c r="F77" s="510"/>
      <c r="G77" s="510"/>
      <c r="H77" s="510"/>
      <c r="I77" s="510"/>
      <c r="J77" s="510"/>
      <c r="K77" s="510"/>
      <c r="L77" s="510">
        <f t="shared" ref="L77:L82" si="0">L4</f>
        <v>0</v>
      </c>
      <c r="M77" s="510"/>
      <c r="N77" s="510"/>
      <c r="O77" s="510"/>
      <c r="P77" s="510"/>
      <c r="Q77" s="510"/>
      <c r="R77" s="510"/>
      <c r="S77" s="510"/>
      <c r="T77" s="510"/>
      <c r="U77" s="510"/>
      <c r="V77" s="510"/>
      <c r="W77" s="510"/>
      <c r="X77" s="510"/>
      <c r="Y77" s="510"/>
      <c r="Z77" s="510"/>
      <c r="AA77" s="510"/>
      <c r="AB77" s="510"/>
      <c r="AC77" s="510"/>
      <c r="AD77" s="548"/>
      <c r="AE77" s="462" t="s">
        <v>49</v>
      </c>
      <c r="AF77" s="572"/>
      <c r="AG77" s="572"/>
      <c r="AH77" s="572"/>
      <c r="AI77" s="572"/>
      <c r="AJ77" s="572"/>
      <c r="AK77" s="572"/>
      <c r="AL77" s="572"/>
      <c r="AM77" s="572"/>
      <c r="AN77" s="572"/>
      <c r="AO77" s="572"/>
      <c r="AP77" s="572"/>
      <c r="AQ77" s="572"/>
      <c r="AR77" s="572"/>
      <c r="AS77" s="572"/>
      <c r="AT77" s="292">
        <f>AT4</f>
        <v>123315.67192819998</v>
      </c>
      <c r="AU77" s="292"/>
      <c r="AV77" s="292"/>
      <c r="AW77" s="292"/>
      <c r="AX77" s="292"/>
      <c r="AY77" s="292"/>
      <c r="AZ77" s="570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26"/>
      <c r="E78" s="326"/>
      <c r="F78" s="326"/>
      <c r="G78" s="326"/>
      <c r="H78" s="326"/>
      <c r="I78" s="326"/>
      <c r="J78" s="326"/>
      <c r="K78" s="326"/>
      <c r="L78" s="326" t="str">
        <f t="shared" si="0"/>
        <v>ESTAÇÃO DE TRATAMENTO DE ESGOTO - SALLES</v>
      </c>
      <c r="M78" s="326"/>
      <c r="N78" s="326"/>
      <c r="O78" s="326"/>
      <c r="P78" s="326"/>
      <c r="Q78" s="326"/>
      <c r="R78" s="326"/>
      <c r="S78" s="326"/>
      <c r="T78" s="326"/>
      <c r="U78" s="326"/>
      <c r="V78" s="326"/>
      <c r="W78" s="326"/>
      <c r="X78" s="326"/>
      <c r="Y78" s="326"/>
      <c r="Z78" s="326"/>
      <c r="AA78" s="326"/>
      <c r="AB78" s="326"/>
      <c r="AC78" s="326"/>
      <c r="AD78" s="547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486"/>
      <c r="BC78" s="486"/>
      <c r="BD78" s="486"/>
      <c r="BE78" s="486"/>
      <c r="BF78" s="503">
        <f>BF5</f>
        <v>0</v>
      </c>
      <c r="BG78" s="503"/>
      <c r="BH78" s="503"/>
      <c r="BI78" s="503"/>
      <c r="BJ78" s="503"/>
      <c r="BK78" s="503"/>
      <c r="BL78" s="503"/>
      <c r="BM78" s="503"/>
      <c r="BN78" s="503"/>
      <c r="BO78" s="503"/>
      <c r="BP78" s="573"/>
    </row>
    <row r="79" spans="1:68" x14ac:dyDescent="0.2">
      <c r="A79" s="11"/>
      <c r="B79" s="387" t="s">
        <v>0</v>
      </c>
      <c r="C79" s="326"/>
      <c r="D79" s="326"/>
      <c r="E79" s="326"/>
      <c r="F79" s="326"/>
      <c r="G79" s="326"/>
      <c r="H79" s="326"/>
      <c r="I79" s="326"/>
      <c r="J79" s="326"/>
      <c r="K79" s="326"/>
      <c r="L79" s="326" t="str">
        <f t="shared" si="0"/>
        <v>PREFEITURA MUNICIPAL DE CONCEIÇÃO DO RIO VERDE - MG</v>
      </c>
      <c r="M79" s="326"/>
      <c r="N79" s="326"/>
      <c r="O79" s="326"/>
      <c r="P79" s="326"/>
      <c r="Q79" s="326"/>
      <c r="R79" s="326"/>
      <c r="S79" s="326"/>
      <c r="T79" s="326"/>
      <c r="U79" s="326"/>
      <c r="V79" s="326"/>
      <c r="W79" s="326"/>
      <c r="X79" s="326"/>
      <c r="Y79" s="326"/>
      <c r="Z79" s="326"/>
      <c r="AA79" s="326"/>
      <c r="AB79" s="326"/>
      <c r="AC79" s="326"/>
      <c r="AD79" s="547"/>
      <c r="AE79" s="464" t="s">
        <v>50</v>
      </c>
      <c r="AF79" s="486"/>
      <c r="AG79" s="486"/>
      <c r="AH79" s="486"/>
      <c r="AI79" s="486"/>
      <c r="AJ79" s="486"/>
      <c r="AK79" s="486"/>
      <c r="AL79" s="486"/>
      <c r="AM79" s="486"/>
      <c r="AN79" s="486"/>
      <c r="AO79" s="486"/>
      <c r="AP79" s="486"/>
      <c r="AQ79" s="486"/>
      <c r="AR79" s="486"/>
      <c r="AS79" s="486"/>
      <c r="AT79" s="365">
        <f>AT6</f>
        <v>0</v>
      </c>
      <c r="AU79" s="365"/>
      <c r="AV79" s="365"/>
      <c r="AW79" s="365"/>
      <c r="AX79" s="365"/>
      <c r="AY79" s="365"/>
      <c r="AZ79" s="571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26"/>
      <c r="E80" s="326"/>
      <c r="F80" s="326"/>
      <c r="G80" s="326"/>
      <c r="H80" s="326"/>
      <c r="I80" s="326"/>
      <c r="J80" s="326"/>
      <c r="K80" s="326"/>
      <c r="L80" s="326" t="str">
        <f t="shared" si="0"/>
        <v>Conceição do Rio Verde - MG</v>
      </c>
      <c r="M80" s="326"/>
      <c r="N80" s="326"/>
      <c r="O80" s="326"/>
      <c r="P80" s="326"/>
      <c r="Q80" s="326"/>
      <c r="R80" s="326"/>
      <c r="S80" s="326"/>
      <c r="T80" s="326"/>
      <c r="U80" s="326"/>
      <c r="V80" s="326"/>
      <c r="W80" s="326"/>
      <c r="X80" s="326"/>
      <c r="Y80" s="326"/>
      <c r="Z80" s="326"/>
      <c r="AA80" s="326"/>
      <c r="AB80" s="326"/>
      <c r="AC80" s="326"/>
      <c r="AD80" s="547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486"/>
      <c r="BC80" s="486"/>
      <c r="BD80" s="486"/>
      <c r="BE80" s="507">
        <f>BE7</f>
        <v>0</v>
      </c>
      <c r="BF80" s="507"/>
      <c r="BG80" s="507"/>
      <c r="BH80" s="507"/>
      <c r="BI80" s="507"/>
      <c r="BJ80" s="41" t="s">
        <v>31</v>
      </c>
      <c r="BK80" s="507">
        <f>BK7</f>
        <v>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26"/>
      <c r="E81" s="326"/>
      <c r="F81" s="326"/>
      <c r="G81" s="326"/>
      <c r="H81" s="326"/>
      <c r="I81" s="326"/>
      <c r="J81" s="326"/>
      <c r="K81" s="326"/>
      <c r="L81" s="326">
        <f t="shared" si="0"/>
        <v>0</v>
      </c>
      <c r="M81" s="326"/>
      <c r="N81" s="326"/>
      <c r="O81" s="326"/>
      <c r="P81" s="326"/>
      <c r="Q81" s="326"/>
      <c r="R81" s="326"/>
      <c r="S81" s="326"/>
      <c r="T81" s="326"/>
      <c r="U81" s="326"/>
      <c r="V81" s="326"/>
      <c r="W81" s="326"/>
      <c r="X81" s="326"/>
      <c r="Y81" s="326"/>
      <c r="Z81" s="326"/>
      <c r="AA81" s="326"/>
      <c r="AB81" s="326"/>
      <c r="AC81" s="326"/>
      <c r="AD81" s="547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5"/>
      <c r="AV81" s="365"/>
      <c r="AW81" s="365"/>
      <c r="AX81" s="365"/>
      <c r="AY81" s="365"/>
      <c r="AZ81" s="571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5"/>
      <c r="E82" s="475"/>
      <c r="F82" s="475"/>
      <c r="G82" s="475"/>
      <c r="H82" s="475"/>
      <c r="I82" s="475"/>
      <c r="J82" s="475"/>
      <c r="K82" s="475"/>
      <c r="L82" s="475" t="str">
        <f t="shared" si="0"/>
        <v>Maurilio Tadeu Nogueira Martins</v>
      </c>
      <c r="M82" s="475"/>
      <c r="N82" s="475"/>
      <c r="O82" s="475"/>
      <c r="P82" s="475"/>
      <c r="Q82" s="475"/>
      <c r="R82" s="475"/>
      <c r="S82" s="475"/>
      <c r="T82" s="475"/>
      <c r="U82" s="475"/>
      <c r="V82" s="475"/>
      <c r="W82" s="475"/>
      <c r="X82" s="475"/>
      <c r="Y82" s="475"/>
      <c r="Z82" s="475"/>
      <c r="AA82" s="475"/>
      <c r="AB82" s="475"/>
      <c r="AC82" s="475"/>
      <c r="AD82" s="549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09"/>
      <c r="AV82" s="309"/>
      <c r="AW82" s="309"/>
      <c r="AX82" s="309"/>
      <c r="AY82" s="309"/>
      <c r="AZ82" s="578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581" t="s">
        <v>24</v>
      </c>
      <c r="C83" s="581"/>
      <c r="D83" s="581"/>
      <c r="E83" s="581"/>
      <c r="F83" s="581"/>
      <c r="G83" s="581"/>
      <c r="H83" s="581"/>
      <c r="I83" s="581"/>
      <c r="J83" s="581"/>
      <c r="K83" s="581"/>
      <c r="L83" s="581"/>
      <c r="M83" s="581"/>
      <c r="N83" s="581"/>
      <c r="O83" s="581"/>
      <c r="P83" s="581"/>
      <c r="Q83" s="581"/>
      <c r="R83" s="581"/>
      <c r="S83" s="581"/>
      <c r="T83" s="581"/>
      <c r="U83" s="581"/>
      <c r="V83" s="581"/>
      <c r="W83" s="581"/>
      <c r="X83" s="581"/>
      <c r="Y83" s="581"/>
      <c r="Z83" s="581"/>
      <c r="AA83" s="581"/>
      <c r="AB83" s="581"/>
      <c r="AC83" s="581"/>
      <c r="AD83" s="581"/>
      <c r="AE83" s="581"/>
      <c r="AF83" s="581"/>
      <c r="AG83" s="581"/>
      <c r="AH83" s="581"/>
      <c r="AI83" s="581"/>
      <c r="AJ83" s="581"/>
      <c r="AK83" s="581"/>
      <c r="AL83" s="581"/>
      <c r="AM83" s="581"/>
      <c r="AN83" s="581"/>
      <c r="AO83" s="581"/>
      <c r="AP83" s="581"/>
      <c r="AQ83" s="581"/>
      <c r="AR83" s="581"/>
      <c r="AS83" s="581"/>
      <c r="AT83" s="581"/>
      <c r="AU83" s="581"/>
      <c r="AV83" s="581"/>
      <c r="AW83" s="581"/>
      <c r="AX83" s="581"/>
      <c r="AY83" s="581"/>
      <c r="AZ83" s="581"/>
      <c r="BA83" s="581"/>
      <c r="BB83" s="581"/>
      <c r="BC83" s="581"/>
      <c r="BD83" s="581"/>
      <c r="BE83" s="581"/>
      <c r="BF83" s="581"/>
      <c r="BG83" s="581"/>
      <c r="BH83" s="581"/>
      <c r="BI83" s="581"/>
      <c r="BJ83" s="581"/>
      <c r="BK83" s="581"/>
      <c r="BL83" s="581"/>
      <c r="BM83" s="581"/>
      <c r="BN83" s="581"/>
      <c r="BO83" s="581"/>
      <c r="BP83" s="581"/>
    </row>
    <row r="84" spans="1:68" ht="12.75" customHeight="1" x14ac:dyDescent="0.2">
      <c r="A84" s="11"/>
      <c r="B84" s="467" t="s">
        <v>1</v>
      </c>
      <c r="C84" s="585"/>
      <c r="D84" s="586"/>
      <c r="E84" s="550" t="s">
        <v>18</v>
      </c>
      <c r="F84" s="592"/>
      <c r="G84" s="592"/>
      <c r="H84" s="592"/>
      <c r="I84" s="592"/>
      <c r="J84" s="589"/>
      <c r="K84" s="480" t="s">
        <v>25</v>
      </c>
      <c r="L84" s="535"/>
      <c r="M84" s="535"/>
      <c r="N84" s="535"/>
      <c r="O84" s="535"/>
      <c r="P84" s="535"/>
      <c r="Q84" s="535"/>
      <c r="R84" s="535"/>
      <c r="S84" s="535"/>
      <c r="T84" s="535"/>
      <c r="U84" s="535"/>
      <c r="V84" s="535"/>
      <c r="W84" s="535"/>
      <c r="X84" s="535"/>
      <c r="Y84" s="535"/>
      <c r="Z84" s="535"/>
      <c r="AA84" s="535"/>
      <c r="AB84" s="535"/>
      <c r="AC84" s="535"/>
      <c r="AD84" s="535"/>
      <c r="AE84" s="535"/>
      <c r="AF84" s="535"/>
      <c r="AG84" s="535"/>
      <c r="AH84" s="535"/>
      <c r="AI84" s="535"/>
      <c r="AJ84" s="535"/>
      <c r="AK84" s="535"/>
      <c r="AL84" s="535"/>
      <c r="AM84" s="536"/>
      <c r="AN84" s="480" t="s">
        <v>26</v>
      </c>
      <c r="AO84" s="535"/>
      <c r="AP84" s="535"/>
      <c r="AQ84" s="535"/>
      <c r="AR84" s="535"/>
      <c r="AS84" s="535"/>
      <c r="AT84" s="535"/>
      <c r="AU84" s="535"/>
      <c r="AV84" s="535"/>
      <c r="AW84" s="535"/>
      <c r="AX84" s="535"/>
      <c r="AY84" s="535"/>
      <c r="AZ84" s="535"/>
      <c r="BA84" s="535"/>
      <c r="BB84" s="535"/>
      <c r="BC84" s="535"/>
      <c r="BD84" s="535"/>
      <c r="BE84" s="535"/>
      <c r="BF84" s="535"/>
      <c r="BG84" s="535"/>
      <c r="BH84" s="535"/>
      <c r="BI84" s="535"/>
      <c r="BJ84" s="535"/>
      <c r="BK84" s="535"/>
      <c r="BL84" s="535"/>
      <c r="BM84" s="535"/>
      <c r="BN84" s="535"/>
      <c r="BO84" s="535"/>
      <c r="BP84" s="579"/>
    </row>
    <row r="85" spans="1:68" ht="12.75" customHeight="1" x14ac:dyDescent="0.2">
      <c r="A85" s="11"/>
      <c r="B85" s="594"/>
      <c r="C85" s="587"/>
      <c r="D85" s="588"/>
      <c r="E85" s="376" t="s">
        <v>16</v>
      </c>
      <c r="F85" s="595"/>
      <c r="G85" s="595"/>
      <c r="H85" s="595"/>
      <c r="I85" s="595"/>
      <c r="J85" s="590"/>
      <c r="K85" s="301" t="s">
        <v>27</v>
      </c>
      <c r="L85" s="418"/>
      <c r="M85" s="418"/>
      <c r="N85" s="418"/>
      <c r="O85" s="418"/>
      <c r="P85" s="418"/>
      <c r="Q85" s="591"/>
      <c r="R85" s="301" t="s">
        <v>60</v>
      </c>
      <c r="S85" s="418"/>
      <c r="T85" s="418"/>
      <c r="U85" s="418"/>
      <c r="V85" s="418"/>
      <c r="W85" s="418"/>
      <c r="X85" s="591"/>
      <c r="Y85" s="301" t="s">
        <v>61</v>
      </c>
      <c r="Z85" s="418"/>
      <c r="AA85" s="418"/>
      <c r="AB85" s="418"/>
      <c r="AC85" s="418"/>
      <c r="AD85" s="418"/>
      <c r="AE85" s="591"/>
      <c r="AF85" s="301" t="s">
        <v>21</v>
      </c>
      <c r="AG85" s="418"/>
      <c r="AH85" s="418"/>
      <c r="AI85" s="418"/>
      <c r="AJ85" s="418"/>
      <c r="AK85" s="418"/>
      <c r="AL85" s="418"/>
      <c r="AM85" s="591"/>
      <c r="AN85" s="301" t="s">
        <v>27</v>
      </c>
      <c r="AO85" s="418"/>
      <c r="AP85" s="418"/>
      <c r="AQ85" s="418"/>
      <c r="AR85" s="418"/>
      <c r="AS85" s="418"/>
      <c r="AT85" s="591"/>
      <c r="AU85" s="301" t="s">
        <v>62</v>
      </c>
      <c r="AV85" s="418"/>
      <c r="AW85" s="418"/>
      <c r="AX85" s="418"/>
      <c r="AY85" s="418"/>
      <c r="AZ85" s="418"/>
      <c r="BA85" s="591"/>
      <c r="BB85" s="301" t="s">
        <v>61</v>
      </c>
      <c r="BC85" s="418"/>
      <c r="BD85" s="418"/>
      <c r="BE85" s="418"/>
      <c r="BF85" s="418"/>
      <c r="BG85" s="418"/>
      <c r="BH85" s="591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35" t="str">
        <f>B13</f>
        <v>1.1</v>
      </c>
      <c r="C86" s="562"/>
      <c r="D86" s="563"/>
      <c r="E86" s="424">
        <f>AE13</f>
        <v>6086.1768000000002</v>
      </c>
      <c r="F86" s="425"/>
      <c r="G86" s="425"/>
      <c r="H86" s="425"/>
      <c r="I86" s="425"/>
      <c r="J86" s="426"/>
      <c r="K86" s="409">
        <f t="shared" ref="K86:K98" si="1">IF($AT$77=0,0,IF(AC13=0,AF86*AT$79/(AT$77-AT$82),0))</f>
        <v>0</v>
      </c>
      <c r="L86" s="412"/>
      <c r="M86" s="412"/>
      <c r="N86" s="412"/>
      <c r="O86" s="412"/>
      <c r="P86" s="412"/>
      <c r="Q86" s="413"/>
      <c r="R86" s="409">
        <f t="shared" ref="R86:R98" si="2">IF($AT$77=0,0,IF(AC13=0,AF86*AT$81/(AT$77-AT$82),0))</f>
        <v>0</v>
      </c>
      <c r="S86" s="412"/>
      <c r="T86" s="412"/>
      <c r="U86" s="412"/>
      <c r="V86" s="412"/>
      <c r="W86" s="412"/>
      <c r="X86" s="413"/>
      <c r="Y86" s="409">
        <f t="shared" ref="Y86:Y98" si="3">IF(AC13=1,AF86,0)</f>
        <v>0</v>
      </c>
      <c r="Z86" s="412"/>
      <c r="AA86" s="412"/>
      <c r="AB86" s="412"/>
      <c r="AC86" s="412"/>
      <c r="AD86" s="412"/>
      <c r="AE86" s="413"/>
      <c r="AF86" s="409">
        <f t="shared" ref="AF86:AF98" si="4">E86*AS13/100</f>
        <v>0</v>
      </c>
      <c r="AG86" s="412"/>
      <c r="AH86" s="412"/>
      <c r="AI86" s="412"/>
      <c r="AJ86" s="412"/>
      <c r="AK86" s="412"/>
      <c r="AL86" s="412"/>
      <c r="AM86" s="413"/>
      <c r="AN86" s="409">
        <f>K86+Mês02!AN86</f>
        <v>0</v>
      </c>
      <c r="AO86" s="412"/>
      <c r="AP86" s="412"/>
      <c r="AQ86" s="412"/>
      <c r="AR86" s="412"/>
      <c r="AS86" s="412"/>
      <c r="AT86" s="413"/>
      <c r="AU86" s="409">
        <f>R86+Mês02!AU86</f>
        <v>0</v>
      </c>
      <c r="AV86" s="412"/>
      <c r="AW86" s="412"/>
      <c r="AX86" s="412"/>
      <c r="AY86" s="412"/>
      <c r="AZ86" s="412"/>
      <c r="BA86" s="413"/>
      <c r="BB86" s="409">
        <f>Y86+Mês02!BB86</f>
        <v>0</v>
      </c>
      <c r="BC86" s="412"/>
      <c r="BD86" s="412"/>
      <c r="BE86" s="412"/>
      <c r="BF86" s="412"/>
      <c r="BG86" s="412"/>
      <c r="BH86" s="413"/>
      <c r="BI86" s="409">
        <f>AF86+Mês02!BI86</f>
        <v>0</v>
      </c>
      <c r="BJ86" s="412"/>
      <c r="BK86" s="412"/>
      <c r="BL86" s="412"/>
      <c r="BM86" s="412"/>
      <c r="BN86" s="412"/>
      <c r="BO86" s="412"/>
      <c r="BP86" s="561"/>
    </row>
    <row r="87" spans="1:68" ht="14.25" x14ac:dyDescent="0.2">
      <c r="A87" s="11"/>
      <c r="B87" s="435" t="str">
        <f>B14</f>
        <v>1.2</v>
      </c>
      <c r="C87" s="562"/>
      <c r="D87" s="563"/>
      <c r="E87" s="424">
        <f>AE14</f>
        <v>5303.6238239999993</v>
      </c>
      <c r="F87" s="425"/>
      <c r="G87" s="425"/>
      <c r="H87" s="425"/>
      <c r="I87" s="425"/>
      <c r="J87" s="426"/>
      <c r="K87" s="409">
        <f t="shared" si="1"/>
        <v>0</v>
      </c>
      <c r="L87" s="412"/>
      <c r="M87" s="412"/>
      <c r="N87" s="412"/>
      <c r="O87" s="412"/>
      <c r="P87" s="412"/>
      <c r="Q87" s="413"/>
      <c r="R87" s="409">
        <f t="shared" si="2"/>
        <v>0</v>
      </c>
      <c r="S87" s="412"/>
      <c r="T87" s="412"/>
      <c r="U87" s="412"/>
      <c r="V87" s="412"/>
      <c r="W87" s="412"/>
      <c r="X87" s="413"/>
      <c r="Y87" s="409">
        <f t="shared" si="3"/>
        <v>0</v>
      </c>
      <c r="Z87" s="412"/>
      <c r="AA87" s="412"/>
      <c r="AB87" s="412"/>
      <c r="AC87" s="412"/>
      <c r="AD87" s="412"/>
      <c r="AE87" s="413"/>
      <c r="AF87" s="409">
        <f t="shared" si="4"/>
        <v>0</v>
      </c>
      <c r="AG87" s="412"/>
      <c r="AH87" s="412"/>
      <c r="AI87" s="412"/>
      <c r="AJ87" s="412"/>
      <c r="AK87" s="412"/>
      <c r="AL87" s="412"/>
      <c r="AM87" s="413"/>
      <c r="AN87" s="409">
        <f>K87+Mês02!AN87</f>
        <v>0</v>
      </c>
      <c r="AO87" s="412"/>
      <c r="AP87" s="412"/>
      <c r="AQ87" s="412"/>
      <c r="AR87" s="412"/>
      <c r="AS87" s="412"/>
      <c r="AT87" s="413"/>
      <c r="AU87" s="409">
        <f>R87+Mês02!AU87</f>
        <v>0</v>
      </c>
      <c r="AV87" s="412"/>
      <c r="AW87" s="412"/>
      <c r="AX87" s="412"/>
      <c r="AY87" s="412"/>
      <c r="AZ87" s="412"/>
      <c r="BA87" s="413"/>
      <c r="BB87" s="409">
        <f>Y87+Mês02!BB87</f>
        <v>0</v>
      </c>
      <c r="BC87" s="412"/>
      <c r="BD87" s="412"/>
      <c r="BE87" s="412"/>
      <c r="BF87" s="412"/>
      <c r="BG87" s="412"/>
      <c r="BH87" s="413"/>
      <c r="BI87" s="409">
        <f>AF87+Mês02!BI87</f>
        <v>0</v>
      </c>
      <c r="BJ87" s="412"/>
      <c r="BK87" s="412"/>
      <c r="BL87" s="412"/>
      <c r="BM87" s="412"/>
      <c r="BN87" s="412"/>
      <c r="BO87" s="412"/>
      <c r="BP87" s="561"/>
    </row>
    <row r="88" spans="1:68" ht="14.25" x14ac:dyDescent="0.2">
      <c r="A88" s="11"/>
      <c r="B88" s="435" t="str">
        <f t="shared" ref="B88:B140" si="5">B15</f>
        <v>1.3</v>
      </c>
      <c r="C88" s="562"/>
      <c r="D88" s="563"/>
      <c r="E88" s="424">
        <f>AE15</f>
        <v>947.29276800000014</v>
      </c>
      <c r="F88" s="425"/>
      <c r="G88" s="425"/>
      <c r="H88" s="425"/>
      <c r="I88" s="425"/>
      <c r="J88" s="426"/>
      <c r="K88" s="409">
        <f t="shared" si="1"/>
        <v>0</v>
      </c>
      <c r="L88" s="412"/>
      <c r="M88" s="412"/>
      <c r="N88" s="412"/>
      <c r="O88" s="412"/>
      <c r="P88" s="412"/>
      <c r="Q88" s="413"/>
      <c r="R88" s="409">
        <f t="shared" si="2"/>
        <v>0</v>
      </c>
      <c r="S88" s="412"/>
      <c r="T88" s="412"/>
      <c r="U88" s="412"/>
      <c r="V88" s="412"/>
      <c r="W88" s="412"/>
      <c r="X88" s="413"/>
      <c r="Y88" s="409">
        <f t="shared" si="3"/>
        <v>0</v>
      </c>
      <c r="Z88" s="412"/>
      <c r="AA88" s="412"/>
      <c r="AB88" s="412"/>
      <c r="AC88" s="412"/>
      <c r="AD88" s="412"/>
      <c r="AE88" s="413"/>
      <c r="AF88" s="409">
        <f t="shared" si="4"/>
        <v>0</v>
      </c>
      <c r="AG88" s="412"/>
      <c r="AH88" s="412"/>
      <c r="AI88" s="412"/>
      <c r="AJ88" s="412"/>
      <c r="AK88" s="412"/>
      <c r="AL88" s="412"/>
      <c r="AM88" s="413"/>
      <c r="AN88" s="409">
        <f>K88+Mês02!AN88</f>
        <v>0</v>
      </c>
      <c r="AO88" s="412"/>
      <c r="AP88" s="412"/>
      <c r="AQ88" s="412"/>
      <c r="AR88" s="412"/>
      <c r="AS88" s="412"/>
      <c r="AT88" s="413"/>
      <c r="AU88" s="409">
        <f>R88+Mês02!AU88</f>
        <v>947.29276800000002</v>
      </c>
      <c r="AV88" s="412"/>
      <c r="AW88" s="412"/>
      <c r="AX88" s="412"/>
      <c r="AY88" s="412"/>
      <c r="AZ88" s="412"/>
      <c r="BA88" s="413"/>
      <c r="BB88" s="409">
        <f>Y88+Mês02!BB88</f>
        <v>0</v>
      </c>
      <c r="BC88" s="412"/>
      <c r="BD88" s="412"/>
      <c r="BE88" s="412"/>
      <c r="BF88" s="412"/>
      <c r="BG88" s="412"/>
      <c r="BH88" s="413"/>
      <c r="BI88" s="409">
        <f>AF88+Mês02!BI88</f>
        <v>947.29276800000002</v>
      </c>
      <c r="BJ88" s="412"/>
      <c r="BK88" s="412"/>
      <c r="BL88" s="412"/>
      <c r="BM88" s="412"/>
      <c r="BN88" s="412"/>
      <c r="BO88" s="412"/>
      <c r="BP88" s="561"/>
    </row>
    <row r="89" spans="1:68" ht="14.25" x14ac:dyDescent="0.2">
      <c r="A89" s="11"/>
      <c r="B89" s="435" t="str">
        <f t="shared" si="5"/>
        <v>02</v>
      </c>
      <c r="C89" s="562"/>
      <c r="D89" s="563"/>
      <c r="E89" s="424">
        <f t="shared" ref="E89:E98" si="6">AE16</f>
        <v>0</v>
      </c>
      <c r="F89" s="425"/>
      <c r="G89" s="425"/>
      <c r="H89" s="425"/>
      <c r="I89" s="425"/>
      <c r="J89" s="426"/>
      <c r="K89" s="409">
        <f t="shared" si="1"/>
        <v>0</v>
      </c>
      <c r="L89" s="412"/>
      <c r="M89" s="412"/>
      <c r="N89" s="412"/>
      <c r="O89" s="412"/>
      <c r="P89" s="412"/>
      <c r="Q89" s="413"/>
      <c r="R89" s="409">
        <f t="shared" si="2"/>
        <v>0</v>
      </c>
      <c r="S89" s="412"/>
      <c r="T89" s="412"/>
      <c r="U89" s="412"/>
      <c r="V89" s="412"/>
      <c r="W89" s="412"/>
      <c r="X89" s="413"/>
      <c r="Y89" s="409">
        <f t="shared" si="3"/>
        <v>0</v>
      </c>
      <c r="Z89" s="412"/>
      <c r="AA89" s="412"/>
      <c r="AB89" s="412"/>
      <c r="AC89" s="412"/>
      <c r="AD89" s="412"/>
      <c r="AE89" s="413"/>
      <c r="AF89" s="409">
        <f t="shared" si="4"/>
        <v>0</v>
      </c>
      <c r="AG89" s="412"/>
      <c r="AH89" s="412"/>
      <c r="AI89" s="412"/>
      <c r="AJ89" s="412"/>
      <c r="AK89" s="412"/>
      <c r="AL89" s="412"/>
      <c r="AM89" s="413"/>
      <c r="AN89" s="409">
        <f>K89+Mês02!AN89</f>
        <v>0</v>
      </c>
      <c r="AO89" s="412"/>
      <c r="AP89" s="412"/>
      <c r="AQ89" s="412"/>
      <c r="AR89" s="412"/>
      <c r="AS89" s="412"/>
      <c r="AT89" s="413"/>
      <c r="AU89" s="409">
        <f>R89+Mês02!AU89</f>
        <v>0</v>
      </c>
      <c r="AV89" s="412"/>
      <c r="AW89" s="412"/>
      <c r="AX89" s="412"/>
      <c r="AY89" s="412"/>
      <c r="AZ89" s="412"/>
      <c r="BA89" s="413"/>
      <c r="BB89" s="409">
        <f>Y89+Mês02!BB89</f>
        <v>0</v>
      </c>
      <c r="BC89" s="412"/>
      <c r="BD89" s="412"/>
      <c r="BE89" s="412"/>
      <c r="BF89" s="412"/>
      <c r="BG89" s="412"/>
      <c r="BH89" s="413"/>
      <c r="BI89" s="409">
        <f>AF89+Mês02!BI89</f>
        <v>0</v>
      </c>
      <c r="BJ89" s="412"/>
      <c r="BK89" s="412"/>
      <c r="BL89" s="412"/>
      <c r="BM89" s="412"/>
      <c r="BN89" s="412"/>
      <c r="BO89" s="412"/>
      <c r="BP89" s="561"/>
    </row>
    <row r="90" spans="1:68" ht="14.25" x14ac:dyDescent="0.2">
      <c r="A90" s="11"/>
      <c r="B90" s="435" t="str">
        <f t="shared" si="5"/>
        <v>2.1</v>
      </c>
      <c r="C90" s="562"/>
      <c r="D90" s="563"/>
      <c r="E90" s="424">
        <f t="shared" si="6"/>
        <v>519.93561599999987</v>
      </c>
      <c r="F90" s="425"/>
      <c r="G90" s="425"/>
      <c r="H90" s="425"/>
      <c r="I90" s="425"/>
      <c r="J90" s="426"/>
      <c r="K90" s="409">
        <f t="shared" si="1"/>
        <v>0</v>
      </c>
      <c r="L90" s="412"/>
      <c r="M90" s="412"/>
      <c r="N90" s="412"/>
      <c r="O90" s="412"/>
      <c r="P90" s="412"/>
      <c r="Q90" s="413"/>
      <c r="R90" s="409">
        <f t="shared" si="2"/>
        <v>0</v>
      </c>
      <c r="S90" s="412"/>
      <c r="T90" s="412"/>
      <c r="U90" s="412"/>
      <c r="V90" s="412"/>
      <c r="W90" s="412"/>
      <c r="X90" s="413"/>
      <c r="Y90" s="409">
        <f t="shared" si="3"/>
        <v>0</v>
      </c>
      <c r="Z90" s="412"/>
      <c r="AA90" s="412"/>
      <c r="AB90" s="412"/>
      <c r="AC90" s="412"/>
      <c r="AD90" s="412"/>
      <c r="AE90" s="413"/>
      <c r="AF90" s="409">
        <f t="shared" si="4"/>
        <v>0</v>
      </c>
      <c r="AG90" s="412"/>
      <c r="AH90" s="412"/>
      <c r="AI90" s="412"/>
      <c r="AJ90" s="412"/>
      <c r="AK90" s="412"/>
      <c r="AL90" s="412"/>
      <c r="AM90" s="413"/>
      <c r="AN90" s="409">
        <f>K90+Mês02!AN90</f>
        <v>0</v>
      </c>
      <c r="AO90" s="412"/>
      <c r="AP90" s="412"/>
      <c r="AQ90" s="412"/>
      <c r="AR90" s="412"/>
      <c r="AS90" s="412"/>
      <c r="AT90" s="413"/>
      <c r="AU90" s="409">
        <f>R90+Mês02!AU90</f>
        <v>519.93561599999987</v>
      </c>
      <c r="AV90" s="412"/>
      <c r="AW90" s="412"/>
      <c r="AX90" s="412"/>
      <c r="AY90" s="412"/>
      <c r="AZ90" s="412"/>
      <c r="BA90" s="413"/>
      <c r="BB90" s="409">
        <f>Y90+Mês02!BB90</f>
        <v>0</v>
      </c>
      <c r="BC90" s="412"/>
      <c r="BD90" s="412"/>
      <c r="BE90" s="412"/>
      <c r="BF90" s="412"/>
      <c r="BG90" s="412"/>
      <c r="BH90" s="413"/>
      <c r="BI90" s="409">
        <f>AF90+Mês02!BI90</f>
        <v>519.93561599999987</v>
      </c>
      <c r="BJ90" s="412"/>
      <c r="BK90" s="412"/>
      <c r="BL90" s="412"/>
      <c r="BM90" s="412"/>
      <c r="BN90" s="412"/>
      <c r="BO90" s="412"/>
      <c r="BP90" s="561"/>
    </row>
    <row r="91" spans="1:68" ht="14.25" x14ac:dyDescent="0.2">
      <c r="A91" s="11"/>
      <c r="B91" s="435" t="str">
        <f t="shared" si="5"/>
        <v>2.2</v>
      </c>
      <c r="C91" s="562"/>
      <c r="D91" s="563"/>
      <c r="E91" s="424">
        <f t="shared" si="6"/>
        <v>3149.382192</v>
      </c>
      <c r="F91" s="425"/>
      <c r="G91" s="425"/>
      <c r="H91" s="425"/>
      <c r="I91" s="425"/>
      <c r="J91" s="426"/>
      <c r="K91" s="409">
        <f t="shared" si="1"/>
        <v>0</v>
      </c>
      <c r="L91" s="412"/>
      <c r="M91" s="412"/>
      <c r="N91" s="412"/>
      <c r="O91" s="412"/>
      <c r="P91" s="412"/>
      <c r="Q91" s="413"/>
      <c r="R91" s="409">
        <f t="shared" si="2"/>
        <v>0</v>
      </c>
      <c r="S91" s="412"/>
      <c r="T91" s="412"/>
      <c r="U91" s="412"/>
      <c r="V91" s="412"/>
      <c r="W91" s="412"/>
      <c r="X91" s="413"/>
      <c r="Y91" s="409">
        <f t="shared" si="3"/>
        <v>0</v>
      </c>
      <c r="Z91" s="412"/>
      <c r="AA91" s="412"/>
      <c r="AB91" s="412"/>
      <c r="AC91" s="412"/>
      <c r="AD91" s="412"/>
      <c r="AE91" s="413"/>
      <c r="AF91" s="409">
        <f t="shared" si="4"/>
        <v>0</v>
      </c>
      <c r="AG91" s="412"/>
      <c r="AH91" s="412"/>
      <c r="AI91" s="412"/>
      <c r="AJ91" s="412"/>
      <c r="AK91" s="412"/>
      <c r="AL91" s="412"/>
      <c r="AM91" s="413"/>
      <c r="AN91" s="409">
        <f>K91+Mês02!AN91</f>
        <v>0</v>
      </c>
      <c r="AO91" s="412"/>
      <c r="AP91" s="412"/>
      <c r="AQ91" s="412"/>
      <c r="AR91" s="412"/>
      <c r="AS91" s="412"/>
      <c r="AT91" s="413"/>
      <c r="AU91" s="409">
        <f>R91+Mês02!AU91</f>
        <v>3149.382192</v>
      </c>
      <c r="AV91" s="412"/>
      <c r="AW91" s="412"/>
      <c r="AX91" s="412"/>
      <c r="AY91" s="412"/>
      <c r="AZ91" s="412"/>
      <c r="BA91" s="413"/>
      <c r="BB91" s="409">
        <f>Y91+Mês02!BB91</f>
        <v>0</v>
      </c>
      <c r="BC91" s="412"/>
      <c r="BD91" s="412"/>
      <c r="BE91" s="412"/>
      <c r="BF91" s="412"/>
      <c r="BG91" s="412"/>
      <c r="BH91" s="413"/>
      <c r="BI91" s="409">
        <f>AF91+Mês02!BI91</f>
        <v>3149.382192</v>
      </c>
      <c r="BJ91" s="412"/>
      <c r="BK91" s="412"/>
      <c r="BL91" s="412"/>
      <c r="BM91" s="412"/>
      <c r="BN91" s="412"/>
      <c r="BO91" s="412"/>
      <c r="BP91" s="561"/>
    </row>
    <row r="92" spans="1:68" ht="14.25" x14ac:dyDescent="0.2">
      <c r="A92" s="11"/>
      <c r="B92" s="435" t="str">
        <f t="shared" si="5"/>
        <v>2.3</v>
      </c>
      <c r="C92" s="562"/>
      <c r="D92" s="563"/>
      <c r="E92" s="424">
        <f t="shared" si="6"/>
        <v>740.27054200000009</v>
      </c>
      <c r="F92" s="425"/>
      <c r="G92" s="425"/>
      <c r="H92" s="425"/>
      <c r="I92" s="425"/>
      <c r="J92" s="426"/>
      <c r="K92" s="409">
        <f t="shared" si="1"/>
        <v>0</v>
      </c>
      <c r="L92" s="412"/>
      <c r="M92" s="412"/>
      <c r="N92" s="412"/>
      <c r="O92" s="412"/>
      <c r="P92" s="412"/>
      <c r="Q92" s="413"/>
      <c r="R92" s="409">
        <f t="shared" si="2"/>
        <v>0</v>
      </c>
      <c r="S92" s="412"/>
      <c r="T92" s="412"/>
      <c r="U92" s="412"/>
      <c r="V92" s="412"/>
      <c r="W92" s="412"/>
      <c r="X92" s="413"/>
      <c r="Y92" s="409">
        <f t="shared" si="3"/>
        <v>0</v>
      </c>
      <c r="Z92" s="412"/>
      <c r="AA92" s="412"/>
      <c r="AB92" s="412"/>
      <c r="AC92" s="412"/>
      <c r="AD92" s="412"/>
      <c r="AE92" s="413"/>
      <c r="AF92" s="409">
        <f t="shared" si="4"/>
        <v>0</v>
      </c>
      <c r="AG92" s="412"/>
      <c r="AH92" s="412"/>
      <c r="AI92" s="412"/>
      <c r="AJ92" s="412"/>
      <c r="AK92" s="412"/>
      <c r="AL92" s="412"/>
      <c r="AM92" s="413"/>
      <c r="AN92" s="409">
        <f>K92+Mês02!AN92</f>
        <v>0</v>
      </c>
      <c r="AO92" s="412"/>
      <c r="AP92" s="412"/>
      <c r="AQ92" s="412"/>
      <c r="AR92" s="412"/>
      <c r="AS92" s="412"/>
      <c r="AT92" s="413"/>
      <c r="AU92" s="409">
        <f>R92+Mês02!AU92</f>
        <v>0</v>
      </c>
      <c r="AV92" s="412"/>
      <c r="AW92" s="412"/>
      <c r="AX92" s="412"/>
      <c r="AY92" s="412"/>
      <c r="AZ92" s="412"/>
      <c r="BA92" s="413"/>
      <c r="BB92" s="409">
        <f>Y92+Mês02!BB92</f>
        <v>0</v>
      </c>
      <c r="BC92" s="412"/>
      <c r="BD92" s="412"/>
      <c r="BE92" s="412"/>
      <c r="BF92" s="412"/>
      <c r="BG92" s="412"/>
      <c r="BH92" s="413"/>
      <c r="BI92" s="409">
        <f>AF92+Mês02!BI92</f>
        <v>0</v>
      </c>
      <c r="BJ92" s="412"/>
      <c r="BK92" s="412"/>
      <c r="BL92" s="412"/>
      <c r="BM92" s="412"/>
      <c r="BN92" s="412"/>
      <c r="BO92" s="412"/>
      <c r="BP92" s="561"/>
    </row>
    <row r="93" spans="1:68" ht="14.25" x14ac:dyDescent="0.2">
      <c r="A93" s="11"/>
      <c r="B93" s="435" t="str">
        <f>B20</f>
        <v>03</v>
      </c>
      <c r="C93" s="562"/>
      <c r="D93" s="563"/>
      <c r="E93" s="424">
        <f t="shared" si="6"/>
        <v>0</v>
      </c>
      <c r="F93" s="425"/>
      <c r="G93" s="425"/>
      <c r="H93" s="425"/>
      <c r="I93" s="425"/>
      <c r="J93" s="426"/>
      <c r="K93" s="409">
        <f t="shared" si="1"/>
        <v>0</v>
      </c>
      <c r="L93" s="412"/>
      <c r="M93" s="412"/>
      <c r="N93" s="412"/>
      <c r="O93" s="412"/>
      <c r="P93" s="412"/>
      <c r="Q93" s="413"/>
      <c r="R93" s="409">
        <f t="shared" si="2"/>
        <v>0</v>
      </c>
      <c r="S93" s="412"/>
      <c r="T93" s="412"/>
      <c r="U93" s="412"/>
      <c r="V93" s="412"/>
      <c r="W93" s="412"/>
      <c r="X93" s="413"/>
      <c r="Y93" s="409">
        <f t="shared" si="3"/>
        <v>0</v>
      </c>
      <c r="Z93" s="412"/>
      <c r="AA93" s="412"/>
      <c r="AB93" s="412"/>
      <c r="AC93" s="412"/>
      <c r="AD93" s="412"/>
      <c r="AE93" s="413"/>
      <c r="AF93" s="409">
        <f t="shared" si="4"/>
        <v>0</v>
      </c>
      <c r="AG93" s="412"/>
      <c r="AH93" s="412"/>
      <c r="AI93" s="412"/>
      <c r="AJ93" s="412"/>
      <c r="AK93" s="412"/>
      <c r="AL93" s="412"/>
      <c r="AM93" s="413"/>
      <c r="AN93" s="409">
        <f>K93+Mês02!AN93</f>
        <v>0</v>
      </c>
      <c r="AO93" s="412"/>
      <c r="AP93" s="412"/>
      <c r="AQ93" s="412"/>
      <c r="AR93" s="412"/>
      <c r="AS93" s="412"/>
      <c r="AT93" s="413"/>
      <c r="AU93" s="409">
        <f>R93+Mês02!AU93</f>
        <v>0</v>
      </c>
      <c r="AV93" s="412"/>
      <c r="AW93" s="412"/>
      <c r="AX93" s="412"/>
      <c r="AY93" s="412"/>
      <c r="AZ93" s="412"/>
      <c r="BA93" s="413"/>
      <c r="BB93" s="409">
        <f>Y93+Mês02!BB93</f>
        <v>0</v>
      </c>
      <c r="BC93" s="412"/>
      <c r="BD93" s="412"/>
      <c r="BE93" s="412"/>
      <c r="BF93" s="412"/>
      <c r="BG93" s="412"/>
      <c r="BH93" s="413"/>
      <c r="BI93" s="409">
        <f>AF93+Mês02!BI93</f>
        <v>0</v>
      </c>
      <c r="BJ93" s="412"/>
      <c r="BK93" s="412"/>
      <c r="BL93" s="412"/>
      <c r="BM93" s="412"/>
      <c r="BN93" s="412"/>
      <c r="BO93" s="412"/>
      <c r="BP93" s="561"/>
    </row>
    <row r="94" spans="1:68" ht="14.25" x14ac:dyDescent="0.2">
      <c r="A94" s="11"/>
      <c r="B94" s="435" t="str">
        <f t="shared" si="5"/>
        <v>3.1</v>
      </c>
      <c r="C94" s="562"/>
      <c r="D94" s="563"/>
      <c r="E94" s="424">
        <f t="shared" si="6"/>
        <v>4208.430206</v>
      </c>
      <c r="F94" s="425"/>
      <c r="G94" s="425"/>
      <c r="H94" s="425"/>
      <c r="I94" s="425"/>
      <c r="J94" s="426"/>
      <c r="K94" s="409">
        <f t="shared" si="1"/>
        <v>0</v>
      </c>
      <c r="L94" s="412"/>
      <c r="M94" s="412"/>
      <c r="N94" s="412"/>
      <c r="O94" s="412"/>
      <c r="P94" s="412"/>
      <c r="Q94" s="413"/>
      <c r="R94" s="409">
        <f t="shared" si="2"/>
        <v>0</v>
      </c>
      <c r="S94" s="412"/>
      <c r="T94" s="412"/>
      <c r="U94" s="412"/>
      <c r="V94" s="412"/>
      <c r="W94" s="412"/>
      <c r="X94" s="413"/>
      <c r="Y94" s="409">
        <f t="shared" si="3"/>
        <v>0</v>
      </c>
      <c r="Z94" s="412"/>
      <c r="AA94" s="412"/>
      <c r="AB94" s="412"/>
      <c r="AC94" s="412"/>
      <c r="AD94" s="412"/>
      <c r="AE94" s="413"/>
      <c r="AF94" s="409">
        <f t="shared" si="4"/>
        <v>0</v>
      </c>
      <c r="AG94" s="412"/>
      <c r="AH94" s="412"/>
      <c r="AI94" s="412"/>
      <c r="AJ94" s="412"/>
      <c r="AK94" s="412"/>
      <c r="AL94" s="412"/>
      <c r="AM94" s="413"/>
      <c r="AN94" s="409">
        <f>K94+Mês02!AN94</f>
        <v>0</v>
      </c>
      <c r="AO94" s="412"/>
      <c r="AP94" s="412"/>
      <c r="AQ94" s="412"/>
      <c r="AR94" s="412"/>
      <c r="AS94" s="412"/>
      <c r="AT94" s="413"/>
      <c r="AU94" s="409">
        <f>R94+Mês02!AU94</f>
        <v>4208.430206</v>
      </c>
      <c r="AV94" s="412"/>
      <c r="AW94" s="412"/>
      <c r="AX94" s="412"/>
      <c r="AY94" s="412"/>
      <c r="AZ94" s="412"/>
      <c r="BA94" s="413"/>
      <c r="BB94" s="409">
        <f>Y94+Mês02!BB94</f>
        <v>0</v>
      </c>
      <c r="BC94" s="412"/>
      <c r="BD94" s="412"/>
      <c r="BE94" s="412"/>
      <c r="BF94" s="412"/>
      <c r="BG94" s="412"/>
      <c r="BH94" s="413"/>
      <c r="BI94" s="409">
        <f>AF94+Mês02!BI94</f>
        <v>4208.430206</v>
      </c>
      <c r="BJ94" s="412"/>
      <c r="BK94" s="412"/>
      <c r="BL94" s="412"/>
      <c r="BM94" s="412"/>
      <c r="BN94" s="412"/>
      <c r="BO94" s="412"/>
      <c r="BP94" s="561"/>
    </row>
    <row r="95" spans="1:68" ht="14.25" x14ac:dyDescent="0.2">
      <c r="A95" s="11"/>
      <c r="B95" s="435" t="str">
        <f t="shared" si="5"/>
        <v>4.1</v>
      </c>
      <c r="C95" s="562"/>
      <c r="D95" s="563"/>
      <c r="E95" s="424">
        <f t="shared" si="6"/>
        <v>1114.7171795999998</v>
      </c>
      <c r="F95" s="425"/>
      <c r="G95" s="425"/>
      <c r="H95" s="425"/>
      <c r="I95" s="425"/>
      <c r="J95" s="426"/>
      <c r="K95" s="409">
        <f t="shared" si="1"/>
        <v>0</v>
      </c>
      <c r="L95" s="412"/>
      <c r="M95" s="412"/>
      <c r="N95" s="412"/>
      <c r="O95" s="412"/>
      <c r="P95" s="412"/>
      <c r="Q95" s="413"/>
      <c r="R95" s="409">
        <f t="shared" si="2"/>
        <v>0</v>
      </c>
      <c r="S95" s="412"/>
      <c r="T95" s="412"/>
      <c r="U95" s="412"/>
      <c r="V95" s="412"/>
      <c r="W95" s="412"/>
      <c r="X95" s="413"/>
      <c r="Y95" s="409">
        <f t="shared" si="3"/>
        <v>0</v>
      </c>
      <c r="Z95" s="412"/>
      <c r="AA95" s="412"/>
      <c r="AB95" s="412"/>
      <c r="AC95" s="412"/>
      <c r="AD95" s="412"/>
      <c r="AE95" s="413"/>
      <c r="AF95" s="409">
        <f t="shared" si="4"/>
        <v>0</v>
      </c>
      <c r="AG95" s="412"/>
      <c r="AH95" s="412"/>
      <c r="AI95" s="412"/>
      <c r="AJ95" s="412"/>
      <c r="AK95" s="412"/>
      <c r="AL95" s="412"/>
      <c r="AM95" s="413"/>
      <c r="AN95" s="409">
        <f>K95+Mês02!AN95</f>
        <v>0</v>
      </c>
      <c r="AO95" s="412"/>
      <c r="AP95" s="412"/>
      <c r="AQ95" s="412"/>
      <c r="AR95" s="412"/>
      <c r="AS95" s="412"/>
      <c r="AT95" s="413"/>
      <c r="AU95" s="409">
        <f>R95+Mês02!AU95</f>
        <v>1114.7171795999998</v>
      </c>
      <c r="AV95" s="412"/>
      <c r="AW95" s="412"/>
      <c r="AX95" s="412"/>
      <c r="AY95" s="412"/>
      <c r="AZ95" s="412"/>
      <c r="BA95" s="413"/>
      <c r="BB95" s="409">
        <f>Y95+Mês02!BB95</f>
        <v>0</v>
      </c>
      <c r="BC95" s="412"/>
      <c r="BD95" s="412"/>
      <c r="BE95" s="412"/>
      <c r="BF95" s="412"/>
      <c r="BG95" s="412"/>
      <c r="BH95" s="413"/>
      <c r="BI95" s="409">
        <f>AF95+Mês02!BI95</f>
        <v>1114.7171795999998</v>
      </c>
      <c r="BJ95" s="412"/>
      <c r="BK95" s="412"/>
      <c r="BL95" s="412"/>
      <c r="BM95" s="412"/>
      <c r="BN95" s="412"/>
      <c r="BO95" s="412"/>
      <c r="BP95" s="561"/>
    </row>
    <row r="96" spans="1:68" ht="14.25" x14ac:dyDescent="0.2">
      <c r="A96" s="11"/>
      <c r="B96" s="435" t="str">
        <f t="shared" si="5"/>
        <v>4.3</v>
      </c>
      <c r="C96" s="562"/>
      <c r="D96" s="563"/>
      <c r="E96" s="424">
        <f t="shared" si="6"/>
        <v>15918.946760999999</v>
      </c>
      <c r="F96" s="425"/>
      <c r="G96" s="425"/>
      <c r="H96" s="425"/>
      <c r="I96" s="425"/>
      <c r="J96" s="426"/>
      <c r="K96" s="409">
        <f t="shared" si="1"/>
        <v>0</v>
      </c>
      <c r="L96" s="412"/>
      <c r="M96" s="412"/>
      <c r="N96" s="412"/>
      <c r="O96" s="412"/>
      <c r="P96" s="412"/>
      <c r="Q96" s="413"/>
      <c r="R96" s="409">
        <f t="shared" si="2"/>
        <v>0</v>
      </c>
      <c r="S96" s="412"/>
      <c r="T96" s="412"/>
      <c r="U96" s="412"/>
      <c r="V96" s="412"/>
      <c r="W96" s="412"/>
      <c r="X96" s="413"/>
      <c r="Y96" s="409">
        <f t="shared" si="3"/>
        <v>0</v>
      </c>
      <c r="Z96" s="412"/>
      <c r="AA96" s="412"/>
      <c r="AB96" s="412"/>
      <c r="AC96" s="412"/>
      <c r="AD96" s="412"/>
      <c r="AE96" s="413"/>
      <c r="AF96" s="409">
        <f t="shared" si="4"/>
        <v>0</v>
      </c>
      <c r="AG96" s="412"/>
      <c r="AH96" s="412"/>
      <c r="AI96" s="412"/>
      <c r="AJ96" s="412"/>
      <c r="AK96" s="412"/>
      <c r="AL96" s="412"/>
      <c r="AM96" s="413"/>
      <c r="AN96" s="409">
        <f>K96+Mês02!AN96</f>
        <v>0</v>
      </c>
      <c r="AO96" s="412"/>
      <c r="AP96" s="412"/>
      <c r="AQ96" s="412"/>
      <c r="AR96" s="412"/>
      <c r="AS96" s="412"/>
      <c r="AT96" s="413"/>
      <c r="AU96" s="409">
        <f>R96+Mês02!AU96</f>
        <v>0</v>
      </c>
      <c r="AV96" s="412"/>
      <c r="AW96" s="412"/>
      <c r="AX96" s="412"/>
      <c r="AY96" s="412"/>
      <c r="AZ96" s="412"/>
      <c r="BA96" s="413"/>
      <c r="BB96" s="409">
        <f>Y96+Mês02!BB96</f>
        <v>0</v>
      </c>
      <c r="BC96" s="412"/>
      <c r="BD96" s="412"/>
      <c r="BE96" s="412"/>
      <c r="BF96" s="412"/>
      <c r="BG96" s="412"/>
      <c r="BH96" s="413"/>
      <c r="BI96" s="409">
        <f>AF96+Mês02!BI96</f>
        <v>0</v>
      </c>
      <c r="BJ96" s="412"/>
      <c r="BK96" s="412"/>
      <c r="BL96" s="412"/>
      <c r="BM96" s="412"/>
      <c r="BN96" s="412"/>
      <c r="BO96" s="412"/>
      <c r="BP96" s="561"/>
    </row>
    <row r="97" spans="1:68" ht="14.25" x14ac:dyDescent="0.2">
      <c r="A97" s="11"/>
      <c r="B97" s="435" t="str">
        <f t="shared" si="5"/>
        <v>05</v>
      </c>
      <c r="C97" s="562"/>
      <c r="D97" s="563"/>
      <c r="E97" s="424">
        <f t="shared" si="6"/>
        <v>0</v>
      </c>
      <c r="F97" s="425"/>
      <c r="G97" s="425"/>
      <c r="H97" s="425"/>
      <c r="I97" s="425"/>
      <c r="J97" s="426"/>
      <c r="K97" s="409">
        <f t="shared" si="1"/>
        <v>0</v>
      </c>
      <c r="L97" s="412"/>
      <c r="M97" s="412"/>
      <c r="N97" s="412"/>
      <c r="O97" s="412"/>
      <c r="P97" s="412"/>
      <c r="Q97" s="413"/>
      <c r="R97" s="409">
        <f t="shared" si="2"/>
        <v>0</v>
      </c>
      <c r="S97" s="412"/>
      <c r="T97" s="412"/>
      <c r="U97" s="412"/>
      <c r="V97" s="412"/>
      <c r="W97" s="412"/>
      <c r="X97" s="413"/>
      <c r="Y97" s="409">
        <f t="shared" si="3"/>
        <v>0</v>
      </c>
      <c r="Z97" s="412"/>
      <c r="AA97" s="412"/>
      <c r="AB97" s="412"/>
      <c r="AC97" s="412"/>
      <c r="AD97" s="412"/>
      <c r="AE97" s="413"/>
      <c r="AF97" s="409">
        <f t="shared" si="4"/>
        <v>0</v>
      </c>
      <c r="AG97" s="412"/>
      <c r="AH97" s="412"/>
      <c r="AI97" s="412"/>
      <c r="AJ97" s="412"/>
      <c r="AK97" s="412"/>
      <c r="AL97" s="412"/>
      <c r="AM97" s="413"/>
      <c r="AN97" s="409">
        <f>K97+Mês02!AN97</f>
        <v>0</v>
      </c>
      <c r="AO97" s="412"/>
      <c r="AP97" s="412"/>
      <c r="AQ97" s="412"/>
      <c r="AR97" s="412"/>
      <c r="AS97" s="412"/>
      <c r="AT97" s="413"/>
      <c r="AU97" s="409">
        <f>R97+Mês02!AU97</f>
        <v>0</v>
      </c>
      <c r="AV97" s="412"/>
      <c r="AW97" s="412"/>
      <c r="AX97" s="412"/>
      <c r="AY97" s="412"/>
      <c r="AZ97" s="412"/>
      <c r="BA97" s="413"/>
      <c r="BB97" s="409">
        <f>Y97+Mês02!BB97</f>
        <v>0</v>
      </c>
      <c r="BC97" s="412"/>
      <c r="BD97" s="412"/>
      <c r="BE97" s="412"/>
      <c r="BF97" s="412"/>
      <c r="BG97" s="412"/>
      <c r="BH97" s="413"/>
      <c r="BI97" s="409">
        <f>AF97+Mês02!BI97</f>
        <v>0</v>
      </c>
      <c r="BJ97" s="412"/>
      <c r="BK97" s="412"/>
      <c r="BL97" s="412"/>
      <c r="BM97" s="412"/>
      <c r="BN97" s="412"/>
      <c r="BO97" s="412"/>
      <c r="BP97" s="561"/>
    </row>
    <row r="98" spans="1:68" ht="14.25" x14ac:dyDescent="0.2">
      <c r="A98" s="11"/>
      <c r="B98" s="435" t="str">
        <f t="shared" si="5"/>
        <v>5.1</v>
      </c>
      <c r="C98" s="562"/>
      <c r="D98" s="563"/>
      <c r="E98" s="424">
        <f t="shared" si="6"/>
        <v>7662.1926719999992</v>
      </c>
      <c r="F98" s="425"/>
      <c r="G98" s="425"/>
      <c r="H98" s="425"/>
      <c r="I98" s="425"/>
      <c r="J98" s="426"/>
      <c r="K98" s="409">
        <f t="shared" si="1"/>
        <v>0</v>
      </c>
      <c r="L98" s="412"/>
      <c r="M98" s="412"/>
      <c r="N98" s="412"/>
      <c r="O98" s="412"/>
      <c r="P98" s="412"/>
      <c r="Q98" s="413"/>
      <c r="R98" s="409">
        <f t="shared" si="2"/>
        <v>0</v>
      </c>
      <c r="S98" s="412"/>
      <c r="T98" s="412"/>
      <c r="U98" s="412"/>
      <c r="V98" s="412"/>
      <c r="W98" s="412"/>
      <c r="X98" s="413"/>
      <c r="Y98" s="409">
        <f t="shared" si="3"/>
        <v>0</v>
      </c>
      <c r="Z98" s="412"/>
      <c r="AA98" s="412"/>
      <c r="AB98" s="412"/>
      <c r="AC98" s="412"/>
      <c r="AD98" s="412"/>
      <c r="AE98" s="413"/>
      <c r="AF98" s="409">
        <f t="shared" si="4"/>
        <v>0</v>
      </c>
      <c r="AG98" s="412"/>
      <c r="AH98" s="412"/>
      <c r="AI98" s="412"/>
      <c r="AJ98" s="412"/>
      <c r="AK98" s="412"/>
      <c r="AL98" s="412"/>
      <c r="AM98" s="413"/>
      <c r="AN98" s="409">
        <f>K98+Mês02!AN98</f>
        <v>0</v>
      </c>
      <c r="AO98" s="412"/>
      <c r="AP98" s="412"/>
      <c r="AQ98" s="412"/>
      <c r="AR98" s="412"/>
      <c r="AS98" s="412"/>
      <c r="AT98" s="413"/>
      <c r="AU98" s="409">
        <f>R98+Mês02!AU98</f>
        <v>6438.8469899884794</v>
      </c>
      <c r="AV98" s="412"/>
      <c r="AW98" s="412"/>
      <c r="AX98" s="412"/>
      <c r="AY98" s="412"/>
      <c r="AZ98" s="412"/>
      <c r="BA98" s="413"/>
      <c r="BB98" s="409">
        <f>Y98+Mês02!BB98</f>
        <v>0</v>
      </c>
      <c r="BC98" s="412"/>
      <c r="BD98" s="412"/>
      <c r="BE98" s="412"/>
      <c r="BF98" s="412"/>
      <c r="BG98" s="412"/>
      <c r="BH98" s="413"/>
      <c r="BI98" s="409">
        <f>AF98+Mês02!BI98</f>
        <v>6438.8469899884794</v>
      </c>
      <c r="BJ98" s="412"/>
      <c r="BK98" s="412"/>
      <c r="BL98" s="412"/>
      <c r="BM98" s="412"/>
      <c r="BN98" s="412"/>
      <c r="BO98" s="412"/>
      <c r="BP98" s="561"/>
    </row>
    <row r="99" spans="1:68" ht="14.25" x14ac:dyDescent="0.2">
      <c r="A99" s="11"/>
      <c r="B99" s="435" t="str">
        <f>B26</f>
        <v>06</v>
      </c>
      <c r="C99" s="562"/>
      <c r="D99" s="563"/>
      <c r="E99" s="424">
        <f t="shared" ref="E99:E105" si="7">AE26</f>
        <v>0</v>
      </c>
      <c r="F99" s="425"/>
      <c r="G99" s="425"/>
      <c r="H99" s="425"/>
      <c r="I99" s="425"/>
      <c r="J99" s="426"/>
      <c r="K99" s="87"/>
      <c r="L99" s="91"/>
      <c r="M99" s="91"/>
      <c r="N99" s="91"/>
      <c r="O99" s="91"/>
      <c r="P99" s="91"/>
      <c r="Q99" s="92"/>
      <c r="R99" s="87"/>
      <c r="S99" s="91"/>
      <c r="T99" s="91"/>
      <c r="U99" s="91"/>
      <c r="V99" s="91"/>
      <c r="W99" s="91"/>
      <c r="X99" s="92"/>
      <c r="Y99" s="87"/>
      <c r="Z99" s="91"/>
      <c r="AA99" s="91"/>
      <c r="AB99" s="91"/>
      <c r="AC99" s="91"/>
      <c r="AD99" s="91"/>
      <c r="AE99" s="92"/>
      <c r="AF99" s="87"/>
      <c r="AG99" s="91"/>
      <c r="AH99" s="91"/>
      <c r="AI99" s="91"/>
      <c r="AJ99" s="91"/>
      <c r="AK99" s="91"/>
      <c r="AL99" s="91"/>
      <c r="AM99" s="92"/>
      <c r="AN99" s="409">
        <f>K99+Mês02!AN99</f>
        <v>0</v>
      </c>
      <c r="AO99" s="412"/>
      <c r="AP99" s="412"/>
      <c r="AQ99" s="412"/>
      <c r="AR99" s="412"/>
      <c r="AS99" s="412"/>
      <c r="AT99" s="413"/>
      <c r="AU99" s="409">
        <f>R99+Mês02!AU99</f>
        <v>0</v>
      </c>
      <c r="AV99" s="412"/>
      <c r="AW99" s="412"/>
      <c r="AX99" s="412"/>
      <c r="AY99" s="412"/>
      <c r="AZ99" s="412"/>
      <c r="BA99" s="413"/>
      <c r="BB99" s="409">
        <f>Y99+Mês02!BB99</f>
        <v>0</v>
      </c>
      <c r="BC99" s="412"/>
      <c r="BD99" s="412"/>
      <c r="BE99" s="412"/>
      <c r="BF99" s="412"/>
      <c r="BG99" s="412"/>
      <c r="BH99" s="413"/>
      <c r="BI99" s="409">
        <f>AF99+Mês02!BI99</f>
        <v>0</v>
      </c>
      <c r="BJ99" s="412"/>
      <c r="BK99" s="412"/>
      <c r="BL99" s="412"/>
      <c r="BM99" s="412"/>
      <c r="BN99" s="412"/>
      <c r="BO99" s="412"/>
      <c r="BP99" s="561"/>
    </row>
    <row r="100" spans="1:68" ht="14.25" x14ac:dyDescent="0.2">
      <c r="A100" s="11"/>
      <c r="B100" s="435" t="str">
        <f t="shared" si="5"/>
        <v>6.1</v>
      </c>
      <c r="C100" s="562"/>
      <c r="D100" s="563"/>
      <c r="E100" s="424">
        <f t="shared" si="7"/>
        <v>10909.44424956</v>
      </c>
      <c r="F100" s="425"/>
      <c r="G100" s="425"/>
      <c r="H100" s="425"/>
      <c r="I100" s="425"/>
      <c r="J100" s="426"/>
      <c r="K100" s="87"/>
      <c r="L100" s="91"/>
      <c r="M100" s="91"/>
      <c r="N100" s="91"/>
      <c r="O100" s="91"/>
      <c r="P100" s="91"/>
      <c r="Q100" s="92"/>
      <c r="R100" s="87"/>
      <c r="S100" s="91"/>
      <c r="T100" s="91"/>
      <c r="U100" s="91"/>
      <c r="V100" s="91"/>
      <c r="W100" s="91"/>
      <c r="X100" s="92"/>
      <c r="Y100" s="87"/>
      <c r="Z100" s="91"/>
      <c r="AA100" s="91"/>
      <c r="AB100" s="91"/>
      <c r="AC100" s="91"/>
      <c r="AD100" s="91"/>
      <c r="AE100" s="92"/>
      <c r="AF100" s="87"/>
      <c r="AG100" s="91"/>
      <c r="AH100" s="91"/>
      <c r="AI100" s="91"/>
      <c r="AJ100" s="91"/>
      <c r="AK100" s="91"/>
      <c r="AL100" s="91"/>
      <c r="AM100" s="92"/>
      <c r="AN100" s="409">
        <f>K100+Mês02!AN100</f>
        <v>0</v>
      </c>
      <c r="AO100" s="412"/>
      <c r="AP100" s="412"/>
      <c r="AQ100" s="412"/>
      <c r="AR100" s="412"/>
      <c r="AS100" s="412"/>
      <c r="AT100" s="413"/>
      <c r="AU100" s="409">
        <f>R100+Mês02!AU100</f>
        <v>0</v>
      </c>
      <c r="AV100" s="412"/>
      <c r="AW100" s="412"/>
      <c r="AX100" s="412"/>
      <c r="AY100" s="412"/>
      <c r="AZ100" s="412"/>
      <c r="BA100" s="413"/>
      <c r="BB100" s="409">
        <f>Y100+Mês02!BB100</f>
        <v>0</v>
      </c>
      <c r="BC100" s="412"/>
      <c r="BD100" s="412"/>
      <c r="BE100" s="412"/>
      <c r="BF100" s="412"/>
      <c r="BG100" s="412"/>
      <c r="BH100" s="413"/>
      <c r="BI100" s="409">
        <f>AF100+Mês02!BI100</f>
        <v>0</v>
      </c>
      <c r="BJ100" s="412"/>
      <c r="BK100" s="412"/>
      <c r="BL100" s="412"/>
      <c r="BM100" s="412"/>
      <c r="BN100" s="412"/>
      <c r="BO100" s="412"/>
      <c r="BP100" s="561"/>
    </row>
    <row r="101" spans="1:68" ht="14.25" x14ac:dyDescent="0.2">
      <c r="A101" s="11"/>
      <c r="B101" s="435" t="str">
        <f t="shared" si="5"/>
        <v>6.2</v>
      </c>
      <c r="C101" s="562"/>
      <c r="D101" s="563"/>
      <c r="E101" s="424">
        <f t="shared" si="7"/>
        <v>41262.434407999994</v>
      </c>
      <c r="F101" s="425"/>
      <c r="G101" s="425"/>
      <c r="H101" s="425"/>
      <c r="I101" s="425"/>
      <c r="J101" s="426"/>
      <c r="K101" s="87"/>
      <c r="L101" s="91"/>
      <c r="M101" s="91"/>
      <c r="N101" s="91"/>
      <c r="O101" s="91"/>
      <c r="P101" s="91"/>
      <c r="Q101" s="92"/>
      <c r="R101" s="87"/>
      <c r="S101" s="91"/>
      <c r="T101" s="91"/>
      <c r="U101" s="91"/>
      <c r="V101" s="91"/>
      <c r="W101" s="91"/>
      <c r="X101" s="92"/>
      <c r="Y101" s="87"/>
      <c r="Z101" s="91"/>
      <c r="AA101" s="91"/>
      <c r="AB101" s="91"/>
      <c r="AC101" s="91"/>
      <c r="AD101" s="91"/>
      <c r="AE101" s="92"/>
      <c r="AF101" s="87"/>
      <c r="AG101" s="91"/>
      <c r="AH101" s="91"/>
      <c r="AI101" s="91"/>
      <c r="AJ101" s="91"/>
      <c r="AK101" s="91"/>
      <c r="AL101" s="91"/>
      <c r="AM101" s="92"/>
      <c r="AN101" s="409">
        <f>K101+Mês02!AN101</f>
        <v>0</v>
      </c>
      <c r="AO101" s="412"/>
      <c r="AP101" s="412"/>
      <c r="AQ101" s="412"/>
      <c r="AR101" s="412"/>
      <c r="AS101" s="412"/>
      <c r="AT101" s="413"/>
      <c r="AU101" s="409">
        <f>R101+Mês02!AU101</f>
        <v>0</v>
      </c>
      <c r="AV101" s="412"/>
      <c r="AW101" s="412"/>
      <c r="AX101" s="412"/>
      <c r="AY101" s="412"/>
      <c r="AZ101" s="412"/>
      <c r="BA101" s="413"/>
      <c r="BB101" s="409">
        <f>Y101+Mês02!BB101</f>
        <v>0</v>
      </c>
      <c r="BC101" s="412"/>
      <c r="BD101" s="412"/>
      <c r="BE101" s="412"/>
      <c r="BF101" s="412"/>
      <c r="BG101" s="412"/>
      <c r="BH101" s="413"/>
      <c r="BI101" s="409">
        <f>AF101+Mês02!BI101</f>
        <v>0</v>
      </c>
      <c r="BJ101" s="412"/>
      <c r="BK101" s="412"/>
      <c r="BL101" s="412"/>
      <c r="BM101" s="412"/>
      <c r="BN101" s="412"/>
      <c r="BO101" s="412"/>
      <c r="BP101" s="561"/>
    </row>
    <row r="102" spans="1:68" ht="14.25" x14ac:dyDescent="0.2">
      <c r="A102" s="11"/>
      <c r="B102" s="435" t="str">
        <f t="shared" si="5"/>
        <v>6.3</v>
      </c>
      <c r="C102" s="562"/>
      <c r="D102" s="563"/>
      <c r="E102" s="424">
        <f t="shared" si="7"/>
        <v>2797.7048171999995</v>
      </c>
      <c r="F102" s="425"/>
      <c r="G102" s="425"/>
      <c r="H102" s="425"/>
      <c r="I102" s="425"/>
      <c r="J102" s="426"/>
      <c r="K102" s="87"/>
      <c r="L102" s="91"/>
      <c r="M102" s="91"/>
      <c r="N102" s="91"/>
      <c r="O102" s="91"/>
      <c r="P102" s="91"/>
      <c r="Q102" s="92"/>
      <c r="R102" s="87"/>
      <c r="S102" s="91"/>
      <c r="T102" s="91"/>
      <c r="U102" s="91"/>
      <c r="V102" s="91"/>
      <c r="W102" s="91"/>
      <c r="X102" s="92"/>
      <c r="Y102" s="87"/>
      <c r="Z102" s="91"/>
      <c r="AA102" s="91"/>
      <c r="AB102" s="91"/>
      <c r="AC102" s="91"/>
      <c r="AD102" s="91"/>
      <c r="AE102" s="92"/>
      <c r="AF102" s="87"/>
      <c r="AG102" s="91"/>
      <c r="AH102" s="91"/>
      <c r="AI102" s="91"/>
      <c r="AJ102" s="91"/>
      <c r="AK102" s="91"/>
      <c r="AL102" s="91"/>
      <c r="AM102" s="92"/>
      <c r="AN102" s="409">
        <f>K102+Mês02!AN102</f>
        <v>0</v>
      </c>
      <c r="AO102" s="412"/>
      <c r="AP102" s="412"/>
      <c r="AQ102" s="412"/>
      <c r="AR102" s="412"/>
      <c r="AS102" s="412"/>
      <c r="AT102" s="413"/>
      <c r="AU102" s="409">
        <f>R102+Mês02!AU102</f>
        <v>0</v>
      </c>
      <c r="AV102" s="412"/>
      <c r="AW102" s="412"/>
      <c r="AX102" s="412"/>
      <c r="AY102" s="412"/>
      <c r="AZ102" s="412"/>
      <c r="BA102" s="413"/>
      <c r="BB102" s="409">
        <f>Y102+Mês02!BB102</f>
        <v>0</v>
      </c>
      <c r="BC102" s="412"/>
      <c r="BD102" s="412"/>
      <c r="BE102" s="412"/>
      <c r="BF102" s="412"/>
      <c r="BG102" s="412"/>
      <c r="BH102" s="413"/>
      <c r="BI102" s="409">
        <f>AF102+Mês02!BI102</f>
        <v>0</v>
      </c>
      <c r="BJ102" s="412"/>
      <c r="BK102" s="412"/>
      <c r="BL102" s="412"/>
      <c r="BM102" s="412"/>
      <c r="BN102" s="412"/>
      <c r="BO102" s="412"/>
      <c r="BP102" s="561"/>
    </row>
    <row r="103" spans="1:68" ht="14.25" x14ac:dyDescent="0.2">
      <c r="A103" s="11"/>
      <c r="B103" s="435" t="str">
        <f t="shared" si="5"/>
        <v>6.4</v>
      </c>
      <c r="C103" s="562"/>
      <c r="D103" s="563"/>
      <c r="E103" s="424">
        <f t="shared" si="7"/>
        <v>1764.2509559999999</v>
      </c>
      <c r="F103" s="425"/>
      <c r="G103" s="425"/>
      <c r="H103" s="425"/>
      <c r="I103" s="425"/>
      <c r="J103" s="426"/>
      <c r="K103" s="87"/>
      <c r="L103" s="91"/>
      <c r="M103" s="91"/>
      <c r="N103" s="91"/>
      <c r="O103" s="91"/>
      <c r="P103" s="91"/>
      <c r="Q103" s="92"/>
      <c r="R103" s="87"/>
      <c r="S103" s="91"/>
      <c r="T103" s="91"/>
      <c r="U103" s="91"/>
      <c r="V103" s="91"/>
      <c r="W103" s="91"/>
      <c r="X103" s="92"/>
      <c r="Y103" s="87"/>
      <c r="Z103" s="91"/>
      <c r="AA103" s="91"/>
      <c r="AB103" s="91"/>
      <c r="AC103" s="91"/>
      <c r="AD103" s="91"/>
      <c r="AE103" s="92"/>
      <c r="AF103" s="87"/>
      <c r="AG103" s="91"/>
      <c r="AH103" s="91"/>
      <c r="AI103" s="91"/>
      <c r="AJ103" s="91"/>
      <c r="AK103" s="91"/>
      <c r="AL103" s="91"/>
      <c r="AM103" s="92"/>
      <c r="AN103" s="409">
        <f>K103+Mês02!AN103</f>
        <v>0</v>
      </c>
      <c r="AO103" s="412"/>
      <c r="AP103" s="412"/>
      <c r="AQ103" s="412"/>
      <c r="AR103" s="412"/>
      <c r="AS103" s="412"/>
      <c r="AT103" s="413"/>
      <c r="AU103" s="409">
        <f>R103+Mês02!AU103</f>
        <v>319.32942303599998</v>
      </c>
      <c r="AV103" s="412"/>
      <c r="AW103" s="412"/>
      <c r="AX103" s="412"/>
      <c r="AY103" s="412"/>
      <c r="AZ103" s="412"/>
      <c r="BA103" s="413"/>
      <c r="BB103" s="409">
        <f>Y103+Mês02!BB103</f>
        <v>0</v>
      </c>
      <c r="BC103" s="412"/>
      <c r="BD103" s="412"/>
      <c r="BE103" s="412"/>
      <c r="BF103" s="412"/>
      <c r="BG103" s="412"/>
      <c r="BH103" s="413"/>
      <c r="BI103" s="409">
        <f>AF103+Mês02!BI103</f>
        <v>319.32942303599998</v>
      </c>
      <c r="BJ103" s="412"/>
      <c r="BK103" s="412"/>
      <c r="BL103" s="412"/>
      <c r="BM103" s="412"/>
      <c r="BN103" s="412"/>
      <c r="BO103" s="412"/>
      <c r="BP103" s="561"/>
    </row>
    <row r="104" spans="1:68" ht="14.25" x14ac:dyDescent="0.2">
      <c r="A104" s="11"/>
      <c r="B104" s="435" t="str">
        <f t="shared" si="5"/>
        <v>6.5</v>
      </c>
      <c r="C104" s="562"/>
      <c r="D104" s="563"/>
      <c r="E104" s="424">
        <f t="shared" si="7"/>
        <v>3060.7936415999998</v>
      </c>
      <c r="F104" s="425"/>
      <c r="G104" s="425"/>
      <c r="H104" s="425"/>
      <c r="I104" s="425"/>
      <c r="J104" s="426"/>
      <c r="K104" s="87"/>
      <c r="L104" s="91"/>
      <c r="M104" s="91"/>
      <c r="N104" s="91"/>
      <c r="O104" s="91"/>
      <c r="P104" s="91"/>
      <c r="Q104" s="92"/>
      <c r="R104" s="87"/>
      <c r="S104" s="91"/>
      <c r="T104" s="91"/>
      <c r="U104" s="91"/>
      <c r="V104" s="91"/>
      <c r="W104" s="91"/>
      <c r="X104" s="92"/>
      <c r="Y104" s="87"/>
      <c r="Z104" s="91"/>
      <c r="AA104" s="91"/>
      <c r="AB104" s="91"/>
      <c r="AC104" s="91"/>
      <c r="AD104" s="91"/>
      <c r="AE104" s="92"/>
      <c r="AF104" s="87"/>
      <c r="AG104" s="91"/>
      <c r="AH104" s="91"/>
      <c r="AI104" s="91"/>
      <c r="AJ104" s="91"/>
      <c r="AK104" s="91"/>
      <c r="AL104" s="91"/>
      <c r="AM104" s="92"/>
      <c r="AN104" s="409">
        <f>K104+Mês02!AN104</f>
        <v>0</v>
      </c>
      <c r="AO104" s="412"/>
      <c r="AP104" s="412"/>
      <c r="AQ104" s="412"/>
      <c r="AR104" s="412"/>
      <c r="AS104" s="412"/>
      <c r="AT104" s="413"/>
      <c r="AU104" s="409">
        <f>R104+Mês02!AU104</f>
        <v>554.00364912960003</v>
      </c>
      <c r="AV104" s="412"/>
      <c r="AW104" s="412"/>
      <c r="AX104" s="412"/>
      <c r="AY104" s="412"/>
      <c r="AZ104" s="412"/>
      <c r="BA104" s="413"/>
      <c r="BB104" s="409">
        <f>Y104+Mês02!BB104</f>
        <v>0</v>
      </c>
      <c r="BC104" s="412"/>
      <c r="BD104" s="412"/>
      <c r="BE104" s="412"/>
      <c r="BF104" s="412"/>
      <c r="BG104" s="412"/>
      <c r="BH104" s="413"/>
      <c r="BI104" s="409">
        <f>AF104+Mês02!BI104</f>
        <v>554.00364912960003</v>
      </c>
      <c r="BJ104" s="412"/>
      <c r="BK104" s="412"/>
      <c r="BL104" s="412"/>
      <c r="BM104" s="412"/>
      <c r="BN104" s="412"/>
      <c r="BO104" s="412"/>
      <c r="BP104" s="561"/>
    </row>
    <row r="105" spans="1:68" ht="14.25" x14ac:dyDescent="0.2">
      <c r="A105" s="11"/>
      <c r="B105" s="435" t="e">
        <f>B32</f>
        <v>#REF!</v>
      </c>
      <c r="C105" s="562"/>
      <c r="D105" s="563"/>
      <c r="E105" s="424" t="e">
        <f t="shared" si="7"/>
        <v>#REF!</v>
      </c>
      <c r="F105" s="425"/>
      <c r="G105" s="425"/>
      <c r="H105" s="425"/>
      <c r="I105" s="425"/>
      <c r="J105" s="426"/>
      <c r="K105" s="87"/>
      <c r="L105" s="91"/>
      <c r="M105" s="91"/>
      <c r="N105" s="91"/>
      <c r="O105" s="91"/>
      <c r="P105" s="91"/>
      <c r="Q105" s="92"/>
      <c r="R105" s="87"/>
      <c r="S105" s="91"/>
      <c r="T105" s="91"/>
      <c r="U105" s="91"/>
      <c r="V105" s="91"/>
      <c r="W105" s="91"/>
      <c r="X105" s="92"/>
      <c r="Y105" s="87"/>
      <c r="Z105" s="91"/>
      <c r="AA105" s="91"/>
      <c r="AB105" s="91"/>
      <c r="AC105" s="91"/>
      <c r="AD105" s="91"/>
      <c r="AE105" s="92"/>
      <c r="AF105" s="87"/>
      <c r="AG105" s="91"/>
      <c r="AH105" s="91"/>
      <c r="AI105" s="91"/>
      <c r="AJ105" s="91"/>
      <c r="AK105" s="91"/>
      <c r="AL105" s="91"/>
      <c r="AM105" s="92"/>
      <c r="AN105" s="409" t="e">
        <f>K105+Mês02!AN105</f>
        <v>#REF!</v>
      </c>
      <c r="AO105" s="412"/>
      <c r="AP105" s="412"/>
      <c r="AQ105" s="412"/>
      <c r="AR105" s="412"/>
      <c r="AS105" s="412"/>
      <c r="AT105" s="413"/>
      <c r="AU105" s="409" t="e">
        <f>R105+Mês02!AU105</f>
        <v>#REF!</v>
      </c>
      <c r="AV105" s="412"/>
      <c r="AW105" s="412"/>
      <c r="AX105" s="412"/>
      <c r="AY105" s="412"/>
      <c r="AZ105" s="412"/>
      <c r="BA105" s="413"/>
      <c r="BB105" s="409" t="e">
        <f>Y105+Mês02!BB105</f>
        <v>#REF!</v>
      </c>
      <c r="BC105" s="412"/>
      <c r="BD105" s="412"/>
      <c r="BE105" s="412"/>
      <c r="BF105" s="412"/>
      <c r="BG105" s="412"/>
      <c r="BH105" s="413"/>
      <c r="BI105" s="409" t="e">
        <f>AF105+Mês02!BI105</f>
        <v>#REF!</v>
      </c>
      <c r="BJ105" s="412"/>
      <c r="BK105" s="412"/>
      <c r="BL105" s="412"/>
      <c r="BM105" s="412"/>
      <c r="BN105" s="412"/>
      <c r="BO105" s="412"/>
      <c r="BP105" s="561"/>
    </row>
    <row r="106" spans="1:68" ht="14.25" x14ac:dyDescent="0.2">
      <c r="A106" s="11"/>
      <c r="B106" s="435" t="e">
        <f t="shared" si="5"/>
        <v>#REF!</v>
      </c>
      <c r="C106" s="562"/>
      <c r="D106" s="563"/>
      <c r="E106" s="424" t="e">
        <f t="shared" ref="E106:E113" si="8">AE33</f>
        <v>#REF!</v>
      </c>
      <c r="F106" s="425"/>
      <c r="G106" s="425"/>
      <c r="H106" s="425"/>
      <c r="I106" s="425"/>
      <c r="J106" s="426"/>
      <c r="K106" s="87"/>
      <c r="L106" s="91"/>
      <c r="M106" s="91"/>
      <c r="N106" s="91"/>
      <c r="O106" s="91"/>
      <c r="P106" s="91"/>
      <c r="Q106" s="92"/>
      <c r="R106" s="87"/>
      <c r="S106" s="91"/>
      <c r="T106" s="91"/>
      <c r="U106" s="91"/>
      <c r="V106" s="91"/>
      <c r="W106" s="91"/>
      <c r="X106" s="92"/>
      <c r="Y106" s="87"/>
      <c r="Z106" s="91"/>
      <c r="AA106" s="91"/>
      <c r="AB106" s="91"/>
      <c r="AC106" s="91"/>
      <c r="AD106" s="91"/>
      <c r="AE106" s="92"/>
      <c r="AF106" s="87"/>
      <c r="AG106" s="91"/>
      <c r="AH106" s="91"/>
      <c r="AI106" s="91"/>
      <c r="AJ106" s="91"/>
      <c r="AK106" s="91"/>
      <c r="AL106" s="91"/>
      <c r="AM106" s="92"/>
      <c r="AN106" s="409" t="e">
        <f>K106+Mês02!AN106</f>
        <v>#REF!</v>
      </c>
      <c r="AO106" s="412"/>
      <c r="AP106" s="412"/>
      <c r="AQ106" s="412"/>
      <c r="AR106" s="412"/>
      <c r="AS106" s="412"/>
      <c r="AT106" s="413"/>
      <c r="AU106" s="409" t="e">
        <f>R106+Mês02!AU106</f>
        <v>#REF!</v>
      </c>
      <c r="AV106" s="412"/>
      <c r="AW106" s="412"/>
      <c r="AX106" s="412"/>
      <c r="AY106" s="412"/>
      <c r="AZ106" s="412"/>
      <c r="BA106" s="413"/>
      <c r="BB106" s="409" t="e">
        <f>Y106+Mês02!BB106</f>
        <v>#REF!</v>
      </c>
      <c r="BC106" s="412"/>
      <c r="BD106" s="412"/>
      <c r="BE106" s="412"/>
      <c r="BF106" s="412"/>
      <c r="BG106" s="412"/>
      <c r="BH106" s="413"/>
      <c r="BI106" s="409" t="e">
        <f>AF106+Mês02!BI106</f>
        <v>#REF!</v>
      </c>
      <c r="BJ106" s="412"/>
      <c r="BK106" s="412"/>
      <c r="BL106" s="412"/>
      <c r="BM106" s="412"/>
      <c r="BN106" s="412"/>
      <c r="BO106" s="412"/>
      <c r="BP106" s="561"/>
    </row>
    <row r="107" spans="1:68" ht="14.25" x14ac:dyDescent="0.2">
      <c r="A107" s="11"/>
      <c r="B107" s="435" t="e">
        <f>B34</f>
        <v>#REF!</v>
      </c>
      <c r="C107" s="562"/>
      <c r="D107" s="563"/>
      <c r="E107" s="424" t="e">
        <f t="shared" si="8"/>
        <v>#REF!</v>
      </c>
      <c r="F107" s="425"/>
      <c r="G107" s="425"/>
      <c r="H107" s="425"/>
      <c r="I107" s="425"/>
      <c r="J107" s="426"/>
      <c r="K107" s="87"/>
      <c r="L107" s="91"/>
      <c r="M107" s="91"/>
      <c r="N107" s="91"/>
      <c r="O107" s="91"/>
      <c r="P107" s="91"/>
      <c r="Q107" s="92"/>
      <c r="R107" s="87"/>
      <c r="S107" s="91"/>
      <c r="T107" s="91"/>
      <c r="U107" s="91"/>
      <c r="V107" s="91"/>
      <c r="W107" s="91"/>
      <c r="X107" s="92"/>
      <c r="Y107" s="87"/>
      <c r="Z107" s="91"/>
      <c r="AA107" s="91"/>
      <c r="AB107" s="91"/>
      <c r="AC107" s="91"/>
      <c r="AD107" s="91"/>
      <c r="AE107" s="92"/>
      <c r="AF107" s="87"/>
      <c r="AG107" s="91"/>
      <c r="AH107" s="91"/>
      <c r="AI107" s="91"/>
      <c r="AJ107" s="91"/>
      <c r="AK107" s="91"/>
      <c r="AL107" s="91"/>
      <c r="AM107" s="92"/>
      <c r="AN107" s="409" t="e">
        <f>K107+Mês02!AN107</f>
        <v>#REF!</v>
      </c>
      <c r="AO107" s="412"/>
      <c r="AP107" s="412"/>
      <c r="AQ107" s="412"/>
      <c r="AR107" s="412"/>
      <c r="AS107" s="412"/>
      <c r="AT107" s="413"/>
      <c r="AU107" s="409" t="e">
        <f>R107+Mês02!AU107</f>
        <v>#REF!</v>
      </c>
      <c r="AV107" s="412"/>
      <c r="AW107" s="412"/>
      <c r="AX107" s="412"/>
      <c r="AY107" s="412"/>
      <c r="AZ107" s="412"/>
      <c r="BA107" s="413"/>
      <c r="BB107" s="409" t="e">
        <f>Y107+Mês02!BB107</f>
        <v>#REF!</v>
      </c>
      <c r="BC107" s="412"/>
      <c r="BD107" s="412"/>
      <c r="BE107" s="412"/>
      <c r="BF107" s="412"/>
      <c r="BG107" s="412"/>
      <c r="BH107" s="413"/>
      <c r="BI107" s="409" t="e">
        <f>AF107+Mês02!BI107</f>
        <v>#REF!</v>
      </c>
      <c r="BJ107" s="412"/>
      <c r="BK107" s="412"/>
      <c r="BL107" s="412"/>
      <c r="BM107" s="412"/>
      <c r="BN107" s="412"/>
      <c r="BO107" s="412"/>
      <c r="BP107" s="561"/>
    </row>
    <row r="108" spans="1:68" ht="14.25" x14ac:dyDescent="0.2">
      <c r="A108" s="11"/>
      <c r="B108" s="435" t="e">
        <f t="shared" si="5"/>
        <v>#REF!</v>
      </c>
      <c r="C108" s="562"/>
      <c r="D108" s="563"/>
      <c r="E108" s="424" t="e">
        <f t="shared" si="8"/>
        <v>#REF!</v>
      </c>
      <c r="F108" s="425"/>
      <c r="G108" s="425"/>
      <c r="H108" s="425"/>
      <c r="I108" s="425"/>
      <c r="J108" s="426"/>
      <c r="K108" s="87"/>
      <c r="L108" s="91"/>
      <c r="M108" s="91"/>
      <c r="N108" s="91"/>
      <c r="O108" s="91"/>
      <c r="P108" s="91"/>
      <c r="Q108" s="92"/>
      <c r="R108" s="87"/>
      <c r="S108" s="91"/>
      <c r="T108" s="91"/>
      <c r="U108" s="91"/>
      <c r="V108" s="91"/>
      <c r="W108" s="91"/>
      <c r="X108" s="92"/>
      <c r="Y108" s="87"/>
      <c r="Z108" s="91"/>
      <c r="AA108" s="91"/>
      <c r="AB108" s="91"/>
      <c r="AC108" s="91"/>
      <c r="AD108" s="91"/>
      <c r="AE108" s="92"/>
      <c r="AF108" s="87"/>
      <c r="AG108" s="91"/>
      <c r="AH108" s="91"/>
      <c r="AI108" s="91"/>
      <c r="AJ108" s="91"/>
      <c r="AK108" s="91"/>
      <c r="AL108" s="91"/>
      <c r="AM108" s="92"/>
      <c r="AN108" s="409" t="e">
        <f>K108+Mês02!AN108</f>
        <v>#REF!</v>
      </c>
      <c r="AO108" s="412"/>
      <c r="AP108" s="412"/>
      <c r="AQ108" s="412"/>
      <c r="AR108" s="412"/>
      <c r="AS108" s="412"/>
      <c r="AT108" s="413"/>
      <c r="AU108" s="409" t="e">
        <f>R108+Mês02!AU108</f>
        <v>#REF!</v>
      </c>
      <c r="AV108" s="412"/>
      <c r="AW108" s="412"/>
      <c r="AX108" s="412"/>
      <c r="AY108" s="412"/>
      <c r="AZ108" s="412"/>
      <c r="BA108" s="413"/>
      <c r="BB108" s="409" t="e">
        <f>Y108+Mês02!BB108</f>
        <v>#REF!</v>
      </c>
      <c r="BC108" s="412"/>
      <c r="BD108" s="412"/>
      <c r="BE108" s="412"/>
      <c r="BF108" s="412"/>
      <c r="BG108" s="412"/>
      <c r="BH108" s="413"/>
      <c r="BI108" s="409" t="e">
        <f>AF108+Mês02!BI108</f>
        <v>#REF!</v>
      </c>
      <c r="BJ108" s="412"/>
      <c r="BK108" s="412"/>
      <c r="BL108" s="412"/>
      <c r="BM108" s="412"/>
      <c r="BN108" s="412"/>
      <c r="BO108" s="412"/>
      <c r="BP108" s="561"/>
    </row>
    <row r="109" spans="1:68" ht="14.25" x14ac:dyDescent="0.2">
      <c r="A109" s="11"/>
      <c r="B109" s="435" t="e">
        <f t="shared" si="5"/>
        <v>#REF!</v>
      </c>
      <c r="C109" s="562"/>
      <c r="D109" s="563"/>
      <c r="E109" s="424" t="e">
        <f t="shared" si="8"/>
        <v>#REF!</v>
      </c>
      <c r="F109" s="425"/>
      <c r="G109" s="425"/>
      <c r="H109" s="425"/>
      <c r="I109" s="425"/>
      <c r="J109" s="426"/>
      <c r="K109" s="87"/>
      <c r="L109" s="91"/>
      <c r="M109" s="91"/>
      <c r="N109" s="91"/>
      <c r="O109" s="91"/>
      <c r="P109" s="91"/>
      <c r="Q109" s="92"/>
      <c r="R109" s="87"/>
      <c r="S109" s="91"/>
      <c r="T109" s="91"/>
      <c r="U109" s="91"/>
      <c r="V109" s="91"/>
      <c r="W109" s="91"/>
      <c r="X109" s="92"/>
      <c r="Y109" s="87"/>
      <c r="Z109" s="91"/>
      <c r="AA109" s="91"/>
      <c r="AB109" s="91"/>
      <c r="AC109" s="91"/>
      <c r="AD109" s="91"/>
      <c r="AE109" s="92"/>
      <c r="AF109" s="87"/>
      <c r="AG109" s="91"/>
      <c r="AH109" s="91"/>
      <c r="AI109" s="91"/>
      <c r="AJ109" s="91"/>
      <c r="AK109" s="91"/>
      <c r="AL109" s="91"/>
      <c r="AM109" s="92"/>
      <c r="AN109" s="409" t="e">
        <f>K109+Mês02!AN109</f>
        <v>#REF!</v>
      </c>
      <c r="AO109" s="412"/>
      <c r="AP109" s="412"/>
      <c r="AQ109" s="412"/>
      <c r="AR109" s="412"/>
      <c r="AS109" s="412"/>
      <c r="AT109" s="413"/>
      <c r="AU109" s="409" t="e">
        <f>R109+Mês02!AU109</f>
        <v>#REF!</v>
      </c>
      <c r="AV109" s="412"/>
      <c r="AW109" s="412"/>
      <c r="AX109" s="412"/>
      <c r="AY109" s="412"/>
      <c r="AZ109" s="412"/>
      <c r="BA109" s="413"/>
      <c r="BB109" s="409" t="e">
        <f>Y109+Mês02!BB109</f>
        <v>#REF!</v>
      </c>
      <c r="BC109" s="412"/>
      <c r="BD109" s="412"/>
      <c r="BE109" s="412"/>
      <c r="BF109" s="412"/>
      <c r="BG109" s="412"/>
      <c r="BH109" s="413"/>
      <c r="BI109" s="409" t="e">
        <f>AF109+Mês02!BI109</f>
        <v>#REF!</v>
      </c>
      <c r="BJ109" s="412"/>
      <c r="BK109" s="412"/>
      <c r="BL109" s="412"/>
      <c r="BM109" s="412"/>
      <c r="BN109" s="412"/>
      <c r="BO109" s="412"/>
      <c r="BP109" s="561"/>
    </row>
    <row r="110" spans="1:68" ht="14.25" x14ac:dyDescent="0.2">
      <c r="A110" s="11"/>
      <c r="B110" s="435" t="e">
        <f t="shared" si="5"/>
        <v>#REF!</v>
      </c>
      <c r="C110" s="562"/>
      <c r="D110" s="563"/>
      <c r="E110" s="424" t="e">
        <f t="shared" si="8"/>
        <v>#REF!</v>
      </c>
      <c r="F110" s="425"/>
      <c r="G110" s="425"/>
      <c r="H110" s="425"/>
      <c r="I110" s="425"/>
      <c r="J110" s="426"/>
      <c r="K110" s="87"/>
      <c r="L110" s="91"/>
      <c r="M110" s="91"/>
      <c r="N110" s="91"/>
      <c r="O110" s="91"/>
      <c r="P110" s="91"/>
      <c r="Q110" s="92"/>
      <c r="R110" s="87"/>
      <c r="S110" s="91"/>
      <c r="T110" s="91"/>
      <c r="U110" s="91"/>
      <c r="V110" s="91"/>
      <c r="W110" s="91"/>
      <c r="X110" s="92"/>
      <c r="Y110" s="87"/>
      <c r="Z110" s="91"/>
      <c r="AA110" s="91"/>
      <c r="AB110" s="91"/>
      <c r="AC110" s="91"/>
      <c r="AD110" s="91"/>
      <c r="AE110" s="92"/>
      <c r="AF110" s="87"/>
      <c r="AG110" s="91"/>
      <c r="AH110" s="91"/>
      <c r="AI110" s="91"/>
      <c r="AJ110" s="91"/>
      <c r="AK110" s="91"/>
      <c r="AL110" s="91"/>
      <c r="AM110" s="92"/>
      <c r="AN110" s="409" t="e">
        <f>K110+Mês02!AN110</f>
        <v>#REF!</v>
      </c>
      <c r="AO110" s="412"/>
      <c r="AP110" s="412"/>
      <c r="AQ110" s="412"/>
      <c r="AR110" s="412"/>
      <c r="AS110" s="412"/>
      <c r="AT110" s="413"/>
      <c r="AU110" s="409" t="e">
        <f>R110+Mês02!AU110</f>
        <v>#REF!</v>
      </c>
      <c r="AV110" s="412"/>
      <c r="AW110" s="412"/>
      <c r="AX110" s="412"/>
      <c r="AY110" s="412"/>
      <c r="AZ110" s="412"/>
      <c r="BA110" s="413"/>
      <c r="BB110" s="409" t="e">
        <f>Y110+Mês02!BB110</f>
        <v>#REF!</v>
      </c>
      <c r="BC110" s="412"/>
      <c r="BD110" s="412"/>
      <c r="BE110" s="412"/>
      <c r="BF110" s="412"/>
      <c r="BG110" s="412"/>
      <c r="BH110" s="413"/>
      <c r="BI110" s="409" t="e">
        <f>AF110+Mês02!BI110</f>
        <v>#REF!</v>
      </c>
      <c r="BJ110" s="412"/>
      <c r="BK110" s="412"/>
      <c r="BL110" s="412"/>
      <c r="BM110" s="412"/>
      <c r="BN110" s="412"/>
      <c r="BO110" s="412"/>
      <c r="BP110" s="561"/>
    </row>
    <row r="111" spans="1:68" ht="14.25" x14ac:dyDescent="0.2">
      <c r="A111" s="11"/>
      <c r="B111" s="435" t="e">
        <f t="shared" si="5"/>
        <v>#REF!</v>
      </c>
      <c r="C111" s="562"/>
      <c r="D111" s="563"/>
      <c r="E111" s="424" t="e">
        <f t="shared" si="8"/>
        <v>#REF!</v>
      </c>
      <c r="F111" s="425"/>
      <c r="G111" s="425"/>
      <c r="H111" s="425"/>
      <c r="I111" s="425"/>
      <c r="J111" s="426"/>
      <c r="K111" s="87"/>
      <c r="L111" s="91"/>
      <c r="M111" s="91"/>
      <c r="N111" s="91"/>
      <c r="O111" s="91"/>
      <c r="P111" s="91"/>
      <c r="Q111" s="92"/>
      <c r="R111" s="87"/>
      <c r="S111" s="91"/>
      <c r="T111" s="91"/>
      <c r="U111" s="91"/>
      <c r="V111" s="91"/>
      <c r="W111" s="91"/>
      <c r="X111" s="92"/>
      <c r="Y111" s="87"/>
      <c r="Z111" s="91"/>
      <c r="AA111" s="91"/>
      <c r="AB111" s="91"/>
      <c r="AC111" s="91"/>
      <c r="AD111" s="91"/>
      <c r="AE111" s="92"/>
      <c r="AF111" s="87"/>
      <c r="AG111" s="91"/>
      <c r="AH111" s="91"/>
      <c r="AI111" s="91"/>
      <c r="AJ111" s="91"/>
      <c r="AK111" s="91"/>
      <c r="AL111" s="91"/>
      <c r="AM111" s="92"/>
      <c r="AN111" s="409" t="e">
        <f>K111+Mês02!AN111</f>
        <v>#REF!</v>
      </c>
      <c r="AO111" s="412"/>
      <c r="AP111" s="412"/>
      <c r="AQ111" s="412"/>
      <c r="AR111" s="412"/>
      <c r="AS111" s="412"/>
      <c r="AT111" s="413"/>
      <c r="AU111" s="409" t="e">
        <f>R111+Mês02!AU111</f>
        <v>#REF!</v>
      </c>
      <c r="AV111" s="412"/>
      <c r="AW111" s="412"/>
      <c r="AX111" s="412"/>
      <c r="AY111" s="412"/>
      <c r="AZ111" s="412"/>
      <c r="BA111" s="413"/>
      <c r="BB111" s="409" t="e">
        <f>Y111+Mês02!BB111</f>
        <v>#REF!</v>
      </c>
      <c r="BC111" s="412"/>
      <c r="BD111" s="412"/>
      <c r="BE111" s="412"/>
      <c r="BF111" s="412"/>
      <c r="BG111" s="412"/>
      <c r="BH111" s="413"/>
      <c r="BI111" s="409" t="e">
        <f>AF111+Mês02!BI111</f>
        <v>#REF!</v>
      </c>
      <c r="BJ111" s="412"/>
      <c r="BK111" s="412"/>
      <c r="BL111" s="412"/>
      <c r="BM111" s="412"/>
      <c r="BN111" s="412"/>
      <c r="BO111" s="412"/>
      <c r="BP111" s="561"/>
    </row>
    <row r="112" spans="1:68" ht="14.25" x14ac:dyDescent="0.2">
      <c r="A112" s="11"/>
      <c r="B112" s="435" t="e">
        <f t="shared" si="5"/>
        <v>#REF!</v>
      </c>
      <c r="C112" s="562"/>
      <c r="D112" s="563"/>
      <c r="E112" s="424" t="e">
        <f t="shared" si="8"/>
        <v>#REF!</v>
      </c>
      <c r="F112" s="425"/>
      <c r="G112" s="425"/>
      <c r="H112" s="425"/>
      <c r="I112" s="425"/>
      <c r="J112" s="426"/>
      <c r="K112" s="87"/>
      <c r="L112" s="91"/>
      <c r="M112" s="91"/>
      <c r="N112" s="91"/>
      <c r="O112" s="91"/>
      <c r="P112" s="91"/>
      <c r="Q112" s="92"/>
      <c r="R112" s="87"/>
      <c r="S112" s="91"/>
      <c r="T112" s="91"/>
      <c r="U112" s="91"/>
      <c r="V112" s="91"/>
      <c r="W112" s="91"/>
      <c r="X112" s="92"/>
      <c r="Y112" s="87"/>
      <c r="Z112" s="91"/>
      <c r="AA112" s="91"/>
      <c r="AB112" s="91"/>
      <c r="AC112" s="91"/>
      <c r="AD112" s="91"/>
      <c r="AE112" s="92"/>
      <c r="AF112" s="87"/>
      <c r="AG112" s="91"/>
      <c r="AH112" s="91"/>
      <c r="AI112" s="91"/>
      <c r="AJ112" s="91"/>
      <c r="AK112" s="91"/>
      <c r="AL112" s="91"/>
      <c r="AM112" s="92"/>
      <c r="AN112" s="409" t="e">
        <f>K112+Mês02!AN112</f>
        <v>#REF!</v>
      </c>
      <c r="AO112" s="412"/>
      <c r="AP112" s="412"/>
      <c r="AQ112" s="412"/>
      <c r="AR112" s="412"/>
      <c r="AS112" s="412"/>
      <c r="AT112" s="413"/>
      <c r="AU112" s="409" t="e">
        <f>R112+Mês02!AU112</f>
        <v>#REF!</v>
      </c>
      <c r="AV112" s="412"/>
      <c r="AW112" s="412"/>
      <c r="AX112" s="412"/>
      <c r="AY112" s="412"/>
      <c r="AZ112" s="412"/>
      <c r="BA112" s="413"/>
      <c r="BB112" s="409" t="e">
        <f>Y112+Mês02!BB112</f>
        <v>#REF!</v>
      </c>
      <c r="BC112" s="412"/>
      <c r="BD112" s="412"/>
      <c r="BE112" s="412"/>
      <c r="BF112" s="412"/>
      <c r="BG112" s="412"/>
      <c r="BH112" s="413"/>
      <c r="BI112" s="409" t="e">
        <f>AF112+Mês02!BI112</f>
        <v>#REF!</v>
      </c>
      <c r="BJ112" s="412"/>
      <c r="BK112" s="412"/>
      <c r="BL112" s="412"/>
      <c r="BM112" s="412"/>
      <c r="BN112" s="412"/>
      <c r="BO112" s="412"/>
      <c r="BP112" s="561"/>
    </row>
    <row r="113" spans="1:68" ht="14.25" x14ac:dyDescent="0.2">
      <c r="A113" s="11"/>
      <c r="B113" s="435" t="e">
        <f>B40</f>
        <v>#REF!</v>
      </c>
      <c r="C113" s="562"/>
      <c r="D113" s="563"/>
      <c r="E113" s="424" t="e">
        <f t="shared" si="8"/>
        <v>#REF!</v>
      </c>
      <c r="F113" s="425"/>
      <c r="G113" s="425"/>
      <c r="H113" s="425"/>
      <c r="I113" s="425"/>
      <c r="J113" s="426"/>
      <c r="K113" s="87"/>
      <c r="L113" s="91"/>
      <c r="M113" s="91"/>
      <c r="N113" s="91"/>
      <c r="O113" s="91"/>
      <c r="P113" s="91"/>
      <c r="Q113" s="92"/>
      <c r="R113" s="87"/>
      <c r="S113" s="91"/>
      <c r="T113" s="91"/>
      <c r="U113" s="91"/>
      <c r="V113" s="91"/>
      <c r="W113" s="91"/>
      <c r="X113" s="92"/>
      <c r="Y113" s="87"/>
      <c r="Z113" s="91"/>
      <c r="AA113" s="91"/>
      <c r="AB113" s="91"/>
      <c r="AC113" s="91"/>
      <c r="AD113" s="91"/>
      <c r="AE113" s="92"/>
      <c r="AF113" s="87"/>
      <c r="AG113" s="91"/>
      <c r="AH113" s="91"/>
      <c r="AI113" s="91"/>
      <c r="AJ113" s="91"/>
      <c r="AK113" s="91"/>
      <c r="AL113" s="91"/>
      <c r="AM113" s="92"/>
      <c r="AN113" s="409" t="e">
        <f>K113+Mês02!AN113</f>
        <v>#REF!</v>
      </c>
      <c r="AO113" s="412"/>
      <c r="AP113" s="412"/>
      <c r="AQ113" s="412"/>
      <c r="AR113" s="412"/>
      <c r="AS113" s="412"/>
      <c r="AT113" s="413"/>
      <c r="AU113" s="409" t="e">
        <f>R113+Mês02!AU113</f>
        <v>#REF!</v>
      </c>
      <c r="AV113" s="412"/>
      <c r="AW113" s="412"/>
      <c r="AX113" s="412"/>
      <c r="AY113" s="412"/>
      <c r="AZ113" s="412"/>
      <c r="BA113" s="413"/>
      <c r="BB113" s="409" t="e">
        <f>Y113+Mês02!BB113</f>
        <v>#REF!</v>
      </c>
      <c r="BC113" s="412"/>
      <c r="BD113" s="412"/>
      <c r="BE113" s="412"/>
      <c r="BF113" s="412"/>
      <c r="BG113" s="412"/>
      <c r="BH113" s="413"/>
      <c r="BI113" s="409" t="e">
        <f>AF113+Mês02!BI113</f>
        <v>#REF!</v>
      </c>
      <c r="BJ113" s="412"/>
      <c r="BK113" s="412"/>
      <c r="BL113" s="412"/>
      <c r="BM113" s="412"/>
      <c r="BN113" s="412"/>
      <c r="BO113" s="412"/>
      <c r="BP113" s="561"/>
    </row>
    <row r="114" spans="1:68" ht="14.25" x14ac:dyDescent="0.2">
      <c r="A114" s="11"/>
      <c r="B114" s="435" t="e">
        <f t="shared" si="5"/>
        <v>#REF!</v>
      </c>
      <c r="C114" s="562"/>
      <c r="D114" s="563"/>
      <c r="E114" s="424" t="e">
        <f t="shared" ref="E114:E122" si="9">AE41</f>
        <v>#REF!</v>
      </c>
      <c r="F114" s="425"/>
      <c r="G114" s="425"/>
      <c r="H114" s="425"/>
      <c r="I114" s="425"/>
      <c r="J114" s="426"/>
      <c r="K114" s="87"/>
      <c r="L114" s="91"/>
      <c r="M114" s="91"/>
      <c r="N114" s="91"/>
      <c r="O114" s="91"/>
      <c r="P114" s="91"/>
      <c r="Q114" s="92"/>
      <c r="R114" s="87"/>
      <c r="S114" s="91"/>
      <c r="T114" s="91"/>
      <c r="U114" s="91"/>
      <c r="V114" s="91"/>
      <c r="W114" s="91"/>
      <c r="X114" s="92"/>
      <c r="Y114" s="87"/>
      <c r="Z114" s="91"/>
      <c r="AA114" s="91"/>
      <c r="AB114" s="91"/>
      <c r="AC114" s="91"/>
      <c r="AD114" s="91"/>
      <c r="AE114" s="92"/>
      <c r="AF114" s="87"/>
      <c r="AG114" s="91"/>
      <c r="AH114" s="91"/>
      <c r="AI114" s="91"/>
      <c r="AJ114" s="91"/>
      <c r="AK114" s="91"/>
      <c r="AL114" s="91"/>
      <c r="AM114" s="92"/>
      <c r="AN114" s="409" t="e">
        <f>K114+Mês02!AN114</f>
        <v>#REF!</v>
      </c>
      <c r="AO114" s="412"/>
      <c r="AP114" s="412"/>
      <c r="AQ114" s="412"/>
      <c r="AR114" s="412"/>
      <c r="AS114" s="412"/>
      <c r="AT114" s="413"/>
      <c r="AU114" s="409" t="e">
        <f>R114+Mês02!AU114</f>
        <v>#REF!</v>
      </c>
      <c r="AV114" s="412"/>
      <c r="AW114" s="412"/>
      <c r="AX114" s="412"/>
      <c r="AY114" s="412"/>
      <c r="AZ114" s="412"/>
      <c r="BA114" s="413"/>
      <c r="BB114" s="409" t="e">
        <f>Y114+Mês02!BB114</f>
        <v>#REF!</v>
      </c>
      <c r="BC114" s="412"/>
      <c r="BD114" s="412"/>
      <c r="BE114" s="412"/>
      <c r="BF114" s="412"/>
      <c r="BG114" s="412"/>
      <c r="BH114" s="413"/>
      <c r="BI114" s="409" t="e">
        <f>AF114+Mês02!BI114</f>
        <v>#REF!</v>
      </c>
      <c r="BJ114" s="412"/>
      <c r="BK114" s="412"/>
      <c r="BL114" s="412"/>
      <c r="BM114" s="412"/>
      <c r="BN114" s="412"/>
      <c r="BO114" s="412"/>
      <c r="BP114" s="561"/>
    </row>
    <row r="115" spans="1:68" ht="14.25" x14ac:dyDescent="0.2">
      <c r="A115" s="11"/>
      <c r="B115" s="435" t="e">
        <f t="shared" si="5"/>
        <v>#REF!</v>
      </c>
      <c r="C115" s="562"/>
      <c r="D115" s="563"/>
      <c r="E115" s="424" t="e">
        <f t="shared" si="9"/>
        <v>#REF!</v>
      </c>
      <c r="F115" s="425"/>
      <c r="G115" s="425"/>
      <c r="H115" s="425"/>
      <c r="I115" s="425"/>
      <c r="J115" s="426"/>
      <c r="K115" s="87"/>
      <c r="L115" s="91"/>
      <c r="M115" s="91"/>
      <c r="N115" s="91"/>
      <c r="O115" s="91"/>
      <c r="P115" s="91"/>
      <c r="Q115" s="92"/>
      <c r="R115" s="87"/>
      <c r="S115" s="91"/>
      <c r="T115" s="91"/>
      <c r="U115" s="91"/>
      <c r="V115" s="91"/>
      <c r="W115" s="91"/>
      <c r="X115" s="92"/>
      <c r="Y115" s="87"/>
      <c r="Z115" s="91"/>
      <c r="AA115" s="91"/>
      <c r="AB115" s="91"/>
      <c r="AC115" s="91"/>
      <c r="AD115" s="91"/>
      <c r="AE115" s="92"/>
      <c r="AF115" s="87"/>
      <c r="AG115" s="91"/>
      <c r="AH115" s="91"/>
      <c r="AI115" s="91"/>
      <c r="AJ115" s="91"/>
      <c r="AK115" s="91"/>
      <c r="AL115" s="91"/>
      <c r="AM115" s="92"/>
      <c r="AN115" s="409" t="e">
        <f>K115+Mês02!AN115</f>
        <v>#REF!</v>
      </c>
      <c r="AO115" s="412"/>
      <c r="AP115" s="412"/>
      <c r="AQ115" s="412"/>
      <c r="AR115" s="412"/>
      <c r="AS115" s="412"/>
      <c r="AT115" s="413"/>
      <c r="AU115" s="409" t="e">
        <f>R115+Mês02!AU115</f>
        <v>#REF!</v>
      </c>
      <c r="AV115" s="412"/>
      <c r="AW115" s="412"/>
      <c r="AX115" s="412"/>
      <c r="AY115" s="412"/>
      <c r="AZ115" s="412"/>
      <c r="BA115" s="413"/>
      <c r="BB115" s="409" t="e">
        <f>Y115+Mês02!BB115</f>
        <v>#REF!</v>
      </c>
      <c r="BC115" s="412"/>
      <c r="BD115" s="412"/>
      <c r="BE115" s="412"/>
      <c r="BF115" s="412"/>
      <c r="BG115" s="412"/>
      <c r="BH115" s="413"/>
      <c r="BI115" s="409" t="e">
        <f>AF115+Mês02!BI115</f>
        <v>#REF!</v>
      </c>
      <c r="BJ115" s="412"/>
      <c r="BK115" s="412"/>
      <c r="BL115" s="412"/>
      <c r="BM115" s="412"/>
      <c r="BN115" s="412"/>
      <c r="BO115" s="412"/>
      <c r="BP115" s="561"/>
    </row>
    <row r="116" spans="1:68" ht="14.25" x14ac:dyDescent="0.2">
      <c r="A116" s="11"/>
      <c r="B116" s="435" t="e">
        <f t="shared" si="5"/>
        <v>#REF!</v>
      </c>
      <c r="C116" s="562"/>
      <c r="D116" s="563"/>
      <c r="E116" s="424" t="e">
        <f t="shared" si="9"/>
        <v>#REF!</v>
      </c>
      <c r="F116" s="425"/>
      <c r="G116" s="425"/>
      <c r="H116" s="425"/>
      <c r="I116" s="425"/>
      <c r="J116" s="426"/>
      <c r="K116" s="87"/>
      <c r="L116" s="91"/>
      <c r="M116" s="91"/>
      <c r="N116" s="91"/>
      <c r="O116" s="91"/>
      <c r="P116" s="91"/>
      <c r="Q116" s="92"/>
      <c r="R116" s="87"/>
      <c r="S116" s="91"/>
      <c r="T116" s="91"/>
      <c r="U116" s="91"/>
      <c r="V116" s="91"/>
      <c r="W116" s="91"/>
      <c r="X116" s="92"/>
      <c r="Y116" s="87"/>
      <c r="Z116" s="91"/>
      <c r="AA116" s="91"/>
      <c r="AB116" s="91"/>
      <c r="AC116" s="91"/>
      <c r="AD116" s="91"/>
      <c r="AE116" s="92"/>
      <c r="AF116" s="87"/>
      <c r="AG116" s="91"/>
      <c r="AH116" s="91"/>
      <c r="AI116" s="91"/>
      <c r="AJ116" s="91"/>
      <c r="AK116" s="91"/>
      <c r="AL116" s="91"/>
      <c r="AM116" s="92"/>
      <c r="AN116" s="409" t="e">
        <f>K116+Mês02!AN116</f>
        <v>#REF!</v>
      </c>
      <c r="AO116" s="412"/>
      <c r="AP116" s="412"/>
      <c r="AQ116" s="412"/>
      <c r="AR116" s="412"/>
      <c r="AS116" s="412"/>
      <c r="AT116" s="413"/>
      <c r="AU116" s="409" t="e">
        <f>R116+Mês02!AU116</f>
        <v>#REF!</v>
      </c>
      <c r="AV116" s="412"/>
      <c r="AW116" s="412"/>
      <c r="AX116" s="412"/>
      <c r="AY116" s="412"/>
      <c r="AZ116" s="412"/>
      <c r="BA116" s="413"/>
      <c r="BB116" s="409" t="e">
        <f>Y116+Mês02!BB116</f>
        <v>#REF!</v>
      </c>
      <c r="BC116" s="412"/>
      <c r="BD116" s="412"/>
      <c r="BE116" s="412"/>
      <c r="BF116" s="412"/>
      <c r="BG116" s="412"/>
      <c r="BH116" s="413"/>
      <c r="BI116" s="409" t="e">
        <f>AF116+Mês02!BI116</f>
        <v>#REF!</v>
      </c>
      <c r="BJ116" s="412"/>
      <c r="BK116" s="412"/>
      <c r="BL116" s="412"/>
      <c r="BM116" s="412"/>
      <c r="BN116" s="412"/>
      <c r="BO116" s="412"/>
      <c r="BP116" s="561"/>
    </row>
    <row r="117" spans="1:68" ht="14.25" x14ac:dyDescent="0.2">
      <c r="A117" s="11"/>
      <c r="B117" s="435" t="e">
        <f t="shared" si="5"/>
        <v>#REF!</v>
      </c>
      <c r="C117" s="562"/>
      <c r="D117" s="563"/>
      <c r="E117" s="424" t="e">
        <f t="shared" si="9"/>
        <v>#REF!</v>
      </c>
      <c r="F117" s="425"/>
      <c r="G117" s="425"/>
      <c r="H117" s="425"/>
      <c r="I117" s="425"/>
      <c r="J117" s="426"/>
      <c r="K117" s="87"/>
      <c r="L117" s="91"/>
      <c r="M117" s="91"/>
      <c r="N117" s="91"/>
      <c r="O117" s="91"/>
      <c r="P117" s="91"/>
      <c r="Q117" s="92"/>
      <c r="R117" s="87"/>
      <c r="S117" s="91"/>
      <c r="T117" s="91"/>
      <c r="U117" s="91"/>
      <c r="V117" s="91"/>
      <c r="W117" s="91"/>
      <c r="X117" s="92"/>
      <c r="Y117" s="87"/>
      <c r="Z117" s="91"/>
      <c r="AA117" s="91"/>
      <c r="AB117" s="91"/>
      <c r="AC117" s="91"/>
      <c r="AD117" s="91"/>
      <c r="AE117" s="92"/>
      <c r="AF117" s="87"/>
      <c r="AG117" s="91"/>
      <c r="AH117" s="91"/>
      <c r="AI117" s="91"/>
      <c r="AJ117" s="91"/>
      <c r="AK117" s="91"/>
      <c r="AL117" s="91"/>
      <c r="AM117" s="92"/>
      <c r="AN117" s="409" t="e">
        <f>K117+Mês02!AN117</f>
        <v>#REF!</v>
      </c>
      <c r="AO117" s="412"/>
      <c r="AP117" s="412"/>
      <c r="AQ117" s="412"/>
      <c r="AR117" s="412"/>
      <c r="AS117" s="412"/>
      <c r="AT117" s="413"/>
      <c r="AU117" s="409" t="e">
        <f>R117+Mês02!AU117</f>
        <v>#REF!</v>
      </c>
      <c r="AV117" s="412"/>
      <c r="AW117" s="412"/>
      <c r="AX117" s="412"/>
      <c r="AY117" s="412"/>
      <c r="AZ117" s="412"/>
      <c r="BA117" s="413"/>
      <c r="BB117" s="409" t="e">
        <f>Y117+Mês02!BB117</f>
        <v>#REF!</v>
      </c>
      <c r="BC117" s="412"/>
      <c r="BD117" s="412"/>
      <c r="BE117" s="412"/>
      <c r="BF117" s="412"/>
      <c r="BG117" s="412"/>
      <c r="BH117" s="413"/>
      <c r="BI117" s="409" t="e">
        <f>AF117+Mês02!BI117</f>
        <v>#REF!</v>
      </c>
      <c r="BJ117" s="412"/>
      <c r="BK117" s="412"/>
      <c r="BL117" s="412"/>
      <c r="BM117" s="412"/>
      <c r="BN117" s="412"/>
      <c r="BO117" s="412"/>
      <c r="BP117" s="561"/>
    </row>
    <row r="118" spans="1:68" ht="14.25" x14ac:dyDescent="0.2">
      <c r="A118" s="11"/>
      <c r="B118" s="435" t="e">
        <f t="shared" si="5"/>
        <v>#REF!</v>
      </c>
      <c r="C118" s="562"/>
      <c r="D118" s="563"/>
      <c r="E118" s="424" t="e">
        <f t="shared" si="9"/>
        <v>#REF!</v>
      </c>
      <c r="F118" s="425"/>
      <c r="G118" s="425"/>
      <c r="H118" s="425"/>
      <c r="I118" s="425"/>
      <c r="J118" s="426"/>
      <c r="K118" s="87"/>
      <c r="L118" s="91"/>
      <c r="M118" s="91"/>
      <c r="N118" s="91"/>
      <c r="O118" s="91"/>
      <c r="P118" s="91"/>
      <c r="Q118" s="92"/>
      <c r="R118" s="87"/>
      <c r="S118" s="91"/>
      <c r="T118" s="91"/>
      <c r="U118" s="91"/>
      <c r="V118" s="91"/>
      <c r="W118" s="91"/>
      <c r="X118" s="92"/>
      <c r="Y118" s="87"/>
      <c r="Z118" s="91"/>
      <c r="AA118" s="91"/>
      <c r="AB118" s="91"/>
      <c r="AC118" s="91"/>
      <c r="AD118" s="91"/>
      <c r="AE118" s="92"/>
      <c r="AF118" s="87"/>
      <c r="AG118" s="91"/>
      <c r="AH118" s="91"/>
      <c r="AI118" s="91"/>
      <c r="AJ118" s="91"/>
      <c r="AK118" s="91"/>
      <c r="AL118" s="91"/>
      <c r="AM118" s="92"/>
      <c r="AN118" s="409" t="e">
        <f>K118+Mês02!AN118</f>
        <v>#REF!</v>
      </c>
      <c r="AO118" s="412"/>
      <c r="AP118" s="412"/>
      <c r="AQ118" s="412"/>
      <c r="AR118" s="412"/>
      <c r="AS118" s="412"/>
      <c r="AT118" s="413"/>
      <c r="AU118" s="409" t="e">
        <f>R118+Mês02!AU118</f>
        <v>#REF!</v>
      </c>
      <c r="AV118" s="412"/>
      <c r="AW118" s="412"/>
      <c r="AX118" s="412"/>
      <c r="AY118" s="412"/>
      <c r="AZ118" s="412"/>
      <c r="BA118" s="413"/>
      <c r="BB118" s="409" t="e">
        <f>Y118+Mês02!BB118</f>
        <v>#REF!</v>
      </c>
      <c r="BC118" s="412"/>
      <c r="BD118" s="412"/>
      <c r="BE118" s="412"/>
      <c r="BF118" s="412"/>
      <c r="BG118" s="412"/>
      <c r="BH118" s="413"/>
      <c r="BI118" s="409" t="e">
        <f>AF118+Mês02!BI118</f>
        <v>#REF!</v>
      </c>
      <c r="BJ118" s="412"/>
      <c r="BK118" s="412"/>
      <c r="BL118" s="412"/>
      <c r="BM118" s="412"/>
      <c r="BN118" s="412"/>
      <c r="BO118" s="412"/>
      <c r="BP118" s="561"/>
    </row>
    <row r="119" spans="1:68" ht="14.25" x14ac:dyDescent="0.2">
      <c r="A119" s="11"/>
      <c r="B119" s="435" t="e">
        <f>B46</f>
        <v>#REF!</v>
      </c>
      <c r="C119" s="562"/>
      <c r="D119" s="563"/>
      <c r="E119" s="424" t="e">
        <f t="shared" si="9"/>
        <v>#REF!</v>
      </c>
      <c r="F119" s="425"/>
      <c r="G119" s="425"/>
      <c r="H119" s="425"/>
      <c r="I119" s="425"/>
      <c r="J119" s="426"/>
      <c r="K119" s="87"/>
      <c r="L119" s="91"/>
      <c r="M119" s="91"/>
      <c r="N119" s="91"/>
      <c r="O119" s="91"/>
      <c r="P119" s="91"/>
      <c r="Q119" s="92"/>
      <c r="R119" s="87"/>
      <c r="S119" s="91"/>
      <c r="T119" s="91"/>
      <c r="U119" s="91"/>
      <c r="V119" s="91"/>
      <c r="W119" s="91"/>
      <c r="X119" s="92"/>
      <c r="Y119" s="87"/>
      <c r="Z119" s="91"/>
      <c r="AA119" s="91"/>
      <c r="AB119" s="91"/>
      <c r="AC119" s="91"/>
      <c r="AD119" s="91"/>
      <c r="AE119" s="92"/>
      <c r="AF119" s="87"/>
      <c r="AG119" s="91"/>
      <c r="AH119" s="91"/>
      <c r="AI119" s="91"/>
      <c r="AJ119" s="91"/>
      <c r="AK119" s="91"/>
      <c r="AL119" s="91"/>
      <c r="AM119" s="92"/>
      <c r="AN119" s="409" t="e">
        <f>K119+Mês02!AN119</f>
        <v>#REF!</v>
      </c>
      <c r="AO119" s="412"/>
      <c r="AP119" s="412"/>
      <c r="AQ119" s="412"/>
      <c r="AR119" s="412"/>
      <c r="AS119" s="412"/>
      <c r="AT119" s="413"/>
      <c r="AU119" s="409" t="e">
        <f>R119+Mês02!AU119</f>
        <v>#REF!</v>
      </c>
      <c r="AV119" s="412"/>
      <c r="AW119" s="412"/>
      <c r="AX119" s="412"/>
      <c r="AY119" s="412"/>
      <c r="AZ119" s="412"/>
      <c r="BA119" s="413"/>
      <c r="BB119" s="409" t="e">
        <f>Y119+Mês02!BB119</f>
        <v>#REF!</v>
      </c>
      <c r="BC119" s="412"/>
      <c r="BD119" s="412"/>
      <c r="BE119" s="412"/>
      <c r="BF119" s="412"/>
      <c r="BG119" s="412"/>
      <c r="BH119" s="413"/>
      <c r="BI119" s="409" t="e">
        <f>AF119+Mês02!BI119</f>
        <v>#REF!</v>
      </c>
      <c r="BJ119" s="412"/>
      <c r="BK119" s="412"/>
      <c r="BL119" s="412"/>
      <c r="BM119" s="412"/>
      <c r="BN119" s="412"/>
      <c r="BO119" s="412"/>
      <c r="BP119" s="561"/>
    </row>
    <row r="120" spans="1:68" ht="14.25" x14ac:dyDescent="0.2">
      <c r="A120" s="11"/>
      <c r="B120" s="435" t="e">
        <f t="shared" si="5"/>
        <v>#REF!</v>
      </c>
      <c r="C120" s="562"/>
      <c r="D120" s="563"/>
      <c r="E120" s="424" t="e">
        <f t="shared" si="9"/>
        <v>#REF!</v>
      </c>
      <c r="F120" s="425"/>
      <c r="G120" s="425"/>
      <c r="H120" s="425"/>
      <c r="I120" s="425"/>
      <c r="J120" s="426"/>
      <c r="K120" s="87"/>
      <c r="L120" s="91"/>
      <c r="M120" s="91"/>
      <c r="N120" s="91"/>
      <c r="O120" s="91"/>
      <c r="P120" s="91"/>
      <c r="Q120" s="92"/>
      <c r="R120" s="87"/>
      <c r="S120" s="91"/>
      <c r="T120" s="91"/>
      <c r="U120" s="91"/>
      <c r="V120" s="91"/>
      <c r="W120" s="91"/>
      <c r="X120" s="92"/>
      <c r="Y120" s="87"/>
      <c r="Z120" s="91"/>
      <c r="AA120" s="91"/>
      <c r="AB120" s="91"/>
      <c r="AC120" s="91"/>
      <c r="AD120" s="91"/>
      <c r="AE120" s="92"/>
      <c r="AF120" s="87"/>
      <c r="AG120" s="91"/>
      <c r="AH120" s="91"/>
      <c r="AI120" s="91"/>
      <c r="AJ120" s="91"/>
      <c r="AK120" s="91"/>
      <c r="AL120" s="91"/>
      <c r="AM120" s="92"/>
      <c r="AN120" s="409" t="e">
        <f>K120+Mês02!AN120</f>
        <v>#REF!</v>
      </c>
      <c r="AO120" s="412"/>
      <c r="AP120" s="412"/>
      <c r="AQ120" s="412"/>
      <c r="AR120" s="412"/>
      <c r="AS120" s="412"/>
      <c r="AT120" s="413"/>
      <c r="AU120" s="409" t="e">
        <f>R120+Mês02!AU120</f>
        <v>#REF!</v>
      </c>
      <c r="AV120" s="412"/>
      <c r="AW120" s="412"/>
      <c r="AX120" s="412"/>
      <c r="AY120" s="412"/>
      <c r="AZ120" s="412"/>
      <c r="BA120" s="413"/>
      <c r="BB120" s="409" t="e">
        <f>Y120+Mês02!BB120</f>
        <v>#REF!</v>
      </c>
      <c r="BC120" s="412"/>
      <c r="BD120" s="412"/>
      <c r="BE120" s="412"/>
      <c r="BF120" s="412"/>
      <c r="BG120" s="412"/>
      <c r="BH120" s="413"/>
      <c r="BI120" s="409" t="e">
        <f>AF120+Mês02!BI120</f>
        <v>#REF!</v>
      </c>
      <c r="BJ120" s="412"/>
      <c r="BK120" s="412"/>
      <c r="BL120" s="412"/>
      <c r="BM120" s="412"/>
      <c r="BN120" s="412"/>
      <c r="BO120" s="412"/>
      <c r="BP120" s="561"/>
    </row>
    <row r="121" spans="1:68" ht="14.25" x14ac:dyDescent="0.2">
      <c r="A121" s="11"/>
      <c r="B121" s="435" t="e">
        <f t="shared" si="5"/>
        <v>#REF!</v>
      </c>
      <c r="C121" s="562"/>
      <c r="D121" s="563"/>
      <c r="E121" s="424" t="e">
        <f t="shared" si="9"/>
        <v>#REF!</v>
      </c>
      <c r="F121" s="425"/>
      <c r="G121" s="425"/>
      <c r="H121" s="425"/>
      <c r="I121" s="425"/>
      <c r="J121" s="426"/>
      <c r="K121" s="87"/>
      <c r="L121" s="91"/>
      <c r="M121" s="91"/>
      <c r="N121" s="91"/>
      <c r="O121" s="91"/>
      <c r="P121" s="91"/>
      <c r="Q121" s="92"/>
      <c r="R121" s="87"/>
      <c r="S121" s="91"/>
      <c r="T121" s="91"/>
      <c r="U121" s="91"/>
      <c r="V121" s="91"/>
      <c r="W121" s="91"/>
      <c r="X121" s="92"/>
      <c r="Y121" s="87"/>
      <c r="Z121" s="91"/>
      <c r="AA121" s="91"/>
      <c r="AB121" s="91"/>
      <c r="AC121" s="91"/>
      <c r="AD121" s="91"/>
      <c r="AE121" s="92"/>
      <c r="AF121" s="87"/>
      <c r="AG121" s="91"/>
      <c r="AH121" s="91"/>
      <c r="AI121" s="91"/>
      <c r="AJ121" s="91"/>
      <c r="AK121" s="91"/>
      <c r="AL121" s="91"/>
      <c r="AM121" s="92"/>
      <c r="AN121" s="409" t="e">
        <f>K121+Mês02!AN121</f>
        <v>#REF!</v>
      </c>
      <c r="AO121" s="412"/>
      <c r="AP121" s="412"/>
      <c r="AQ121" s="412"/>
      <c r="AR121" s="412"/>
      <c r="AS121" s="412"/>
      <c r="AT121" s="413"/>
      <c r="AU121" s="409" t="e">
        <f>R121+Mês02!AU121</f>
        <v>#REF!</v>
      </c>
      <c r="AV121" s="412"/>
      <c r="AW121" s="412"/>
      <c r="AX121" s="412"/>
      <c r="AY121" s="412"/>
      <c r="AZ121" s="412"/>
      <c r="BA121" s="413"/>
      <c r="BB121" s="409" t="e">
        <f>Y121+Mês02!BB121</f>
        <v>#REF!</v>
      </c>
      <c r="BC121" s="412"/>
      <c r="BD121" s="412"/>
      <c r="BE121" s="412"/>
      <c r="BF121" s="412"/>
      <c r="BG121" s="412"/>
      <c r="BH121" s="413"/>
      <c r="BI121" s="409" t="e">
        <f>AF121+Mês02!BI121</f>
        <v>#REF!</v>
      </c>
      <c r="BJ121" s="412"/>
      <c r="BK121" s="412"/>
      <c r="BL121" s="412"/>
      <c r="BM121" s="412"/>
      <c r="BN121" s="412"/>
      <c r="BO121" s="412"/>
      <c r="BP121" s="561"/>
    </row>
    <row r="122" spans="1:68" ht="14.25" x14ac:dyDescent="0.2">
      <c r="A122" s="11"/>
      <c r="B122" s="435" t="e">
        <f t="shared" si="5"/>
        <v>#REF!</v>
      </c>
      <c r="C122" s="562"/>
      <c r="D122" s="563"/>
      <c r="E122" s="424" t="e">
        <f t="shared" si="9"/>
        <v>#REF!</v>
      </c>
      <c r="F122" s="425"/>
      <c r="G122" s="425"/>
      <c r="H122" s="425"/>
      <c r="I122" s="425"/>
      <c r="J122" s="426"/>
      <c r="K122" s="87"/>
      <c r="L122" s="91"/>
      <c r="M122" s="91"/>
      <c r="N122" s="91"/>
      <c r="O122" s="91"/>
      <c r="P122" s="91"/>
      <c r="Q122" s="92"/>
      <c r="R122" s="87"/>
      <c r="S122" s="91"/>
      <c r="T122" s="91"/>
      <c r="U122" s="91"/>
      <c r="V122" s="91"/>
      <c r="W122" s="91"/>
      <c r="X122" s="92"/>
      <c r="Y122" s="87"/>
      <c r="Z122" s="91"/>
      <c r="AA122" s="91"/>
      <c r="AB122" s="91"/>
      <c r="AC122" s="91"/>
      <c r="AD122" s="91"/>
      <c r="AE122" s="92"/>
      <c r="AF122" s="87"/>
      <c r="AG122" s="91"/>
      <c r="AH122" s="91"/>
      <c r="AI122" s="91"/>
      <c r="AJ122" s="91"/>
      <c r="AK122" s="91"/>
      <c r="AL122" s="91"/>
      <c r="AM122" s="92"/>
      <c r="AN122" s="409" t="e">
        <f>K122+Mês02!AN122</f>
        <v>#REF!</v>
      </c>
      <c r="AO122" s="412"/>
      <c r="AP122" s="412"/>
      <c r="AQ122" s="412"/>
      <c r="AR122" s="412"/>
      <c r="AS122" s="412"/>
      <c r="AT122" s="413"/>
      <c r="AU122" s="409" t="e">
        <f>R122+Mês02!AU122</f>
        <v>#REF!</v>
      </c>
      <c r="AV122" s="412"/>
      <c r="AW122" s="412"/>
      <c r="AX122" s="412"/>
      <c r="AY122" s="412"/>
      <c r="AZ122" s="412"/>
      <c r="BA122" s="413"/>
      <c r="BB122" s="409" t="e">
        <f>Y122+Mês02!BB122</f>
        <v>#REF!</v>
      </c>
      <c r="BC122" s="412"/>
      <c r="BD122" s="412"/>
      <c r="BE122" s="412"/>
      <c r="BF122" s="412"/>
      <c r="BG122" s="412"/>
      <c r="BH122" s="413"/>
      <c r="BI122" s="409" t="e">
        <f>AF122+Mês02!BI122</f>
        <v>#REF!</v>
      </c>
      <c r="BJ122" s="412"/>
      <c r="BK122" s="412"/>
      <c r="BL122" s="412"/>
      <c r="BM122" s="412"/>
      <c r="BN122" s="412"/>
      <c r="BO122" s="412"/>
      <c r="BP122" s="561"/>
    </row>
    <row r="123" spans="1:68" ht="14.25" x14ac:dyDescent="0.2">
      <c r="A123" s="11"/>
      <c r="B123" s="435" t="e">
        <f t="shared" si="5"/>
        <v>#REF!</v>
      </c>
      <c r="C123" s="562"/>
      <c r="D123" s="563"/>
      <c r="E123" s="424" t="e">
        <f t="shared" ref="E123:E140" si="10">AE50</f>
        <v>#REF!</v>
      </c>
      <c r="F123" s="425"/>
      <c r="G123" s="425"/>
      <c r="H123" s="425"/>
      <c r="I123" s="425"/>
      <c r="J123" s="426"/>
      <c r="K123" s="87"/>
      <c r="L123" s="91"/>
      <c r="M123" s="91"/>
      <c r="N123" s="91"/>
      <c r="O123" s="91"/>
      <c r="P123" s="91"/>
      <c r="Q123" s="92"/>
      <c r="R123" s="87"/>
      <c r="S123" s="91"/>
      <c r="T123" s="91"/>
      <c r="U123" s="91"/>
      <c r="V123" s="91"/>
      <c r="W123" s="91"/>
      <c r="X123" s="92"/>
      <c r="Y123" s="87"/>
      <c r="Z123" s="91"/>
      <c r="AA123" s="91"/>
      <c r="AB123" s="91"/>
      <c r="AC123" s="91"/>
      <c r="AD123" s="91"/>
      <c r="AE123" s="92"/>
      <c r="AF123" s="87"/>
      <c r="AG123" s="91"/>
      <c r="AH123" s="91"/>
      <c r="AI123" s="91"/>
      <c r="AJ123" s="91"/>
      <c r="AK123" s="91"/>
      <c r="AL123" s="91"/>
      <c r="AM123" s="92"/>
      <c r="AN123" s="409" t="e">
        <f>K123+Mês02!AN123</f>
        <v>#REF!</v>
      </c>
      <c r="AO123" s="412"/>
      <c r="AP123" s="412"/>
      <c r="AQ123" s="412"/>
      <c r="AR123" s="412"/>
      <c r="AS123" s="412"/>
      <c r="AT123" s="413"/>
      <c r="AU123" s="409" t="e">
        <f>R123+Mês02!AU123</f>
        <v>#REF!</v>
      </c>
      <c r="AV123" s="412"/>
      <c r="AW123" s="412"/>
      <c r="AX123" s="412"/>
      <c r="AY123" s="412"/>
      <c r="AZ123" s="412"/>
      <c r="BA123" s="413"/>
      <c r="BB123" s="409" t="e">
        <f>Y123+Mês02!BB123</f>
        <v>#REF!</v>
      </c>
      <c r="BC123" s="412"/>
      <c r="BD123" s="412"/>
      <c r="BE123" s="412"/>
      <c r="BF123" s="412"/>
      <c r="BG123" s="412"/>
      <c r="BH123" s="413"/>
      <c r="BI123" s="409" t="e">
        <f>AF123+Mês02!BI123</f>
        <v>#REF!</v>
      </c>
      <c r="BJ123" s="412"/>
      <c r="BK123" s="412"/>
      <c r="BL123" s="412"/>
      <c r="BM123" s="412"/>
      <c r="BN123" s="412"/>
      <c r="BO123" s="412"/>
      <c r="BP123" s="561"/>
    </row>
    <row r="124" spans="1:68" ht="14.25" x14ac:dyDescent="0.2">
      <c r="A124" s="11"/>
      <c r="B124" s="435" t="e">
        <f>B51</f>
        <v>#REF!</v>
      </c>
      <c r="C124" s="562"/>
      <c r="D124" s="563"/>
      <c r="E124" s="424" t="e">
        <f t="shared" si="10"/>
        <v>#REF!</v>
      </c>
      <c r="F124" s="425"/>
      <c r="G124" s="425"/>
      <c r="H124" s="425"/>
      <c r="I124" s="425"/>
      <c r="J124" s="426"/>
      <c r="K124" s="87"/>
      <c r="L124" s="91"/>
      <c r="M124" s="91"/>
      <c r="N124" s="91"/>
      <c r="O124" s="91"/>
      <c r="P124" s="91"/>
      <c r="Q124" s="92"/>
      <c r="R124" s="87"/>
      <c r="S124" s="91"/>
      <c r="T124" s="91"/>
      <c r="U124" s="91"/>
      <c r="V124" s="91"/>
      <c r="W124" s="91"/>
      <c r="X124" s="92"/>
      <c r="Y124" s="87"/>
      <c r="Z124" s="91"/>
      <c r="AA124" s="91"/>
      <c r="AB124" s="91"/>
      <c r="AC124" s="91"/>
      <c r="AD124" s="91"/>
      <c r="AE124" s="92"/>
      <c r="AF124" s="87"/>
      <c r="AG124" s="91"/>
      <c r="AH124" s="91"/>
      <c r="AI124" s="91"/>
      <c r="AJ124" s="91"/>
      <c r="AK124" s="91"/>
      <c r="AL124" s="91"/>
      <c r="AM124" s="92"/>
      <c r="AN124" s="409" t="e">
        <f>K124+Mês02!AN124</f>
        <v>#REF!</v>
      </c>
      <c r="AO124" s="412"/>
      <c r="AP124" s="412"/>
      <c r="AQ124" s="412"/>
      <c r="AR124" s="412"/>
      <c r="AS124" s="412"/>
      <c r="AT124" s="413"/>
      <c r="AU124" s="409" t="e">
        <f>R124+Mês02!AU124</f>
        <v>#REF!</v>
      </c>
      <c r="AV124" s="412"/>
      <c r="AW124" s="412"/>
      <c r="AX124" s="412"/>
      <c r="AY124" s="412"/>
      <c r="AZ124" s="412"/>
      <c r="BA124" s="413"/>
      <c r="BB124" s="409" t="e">
        <f>Y124+Mês02!BB124</f>
        <v>#REF!</v>
      </c>
      <c r="BC124" s="412"/>
      <c r="BD124" s="412"/>
      <c r="BE124" s="412"/>
      <c r="BF124" s="412"/>
      <c r="BG124" s="412"/>
      <c r="BH124" s="413"/>
      <c r="BI124" s="409" t="e">
        <f>AF124+Mês02!BI124</f>
        <v>#REF!</v>
      </c>
      <c r="BJ124" s="412"/>
      <c r="BK124" s="412"/>
      <c r="BL124" s="412"/>
      <c r="BM124" s="412"/>
      <c r="BN124" s="412"/>
      <c r="BO124" s="412"/>
      <c r="BP124" s="561"/>
    </row>
    <row r="125" spans="1:68" ht="14.25" x14ac:dyDescent="0.2">
      <c r="A125" s="11"/>
      <c r="B125" s="435" t="e">
        <f t="shared" si="5"/>
        <v>#REF!</v>
      </c>
      <c r="C125" s="562"/>
      <c r="D125" s="563"/>
      <c r="E125" s="424" t="e">
        <f t="shared" si="10"/>
        <v>#REF!</v>
      </c>
      <c r="F125" s="425"/>
      <c r="G125" s="425"/>
      <c r="H125" s="425"/>
      <c r="I125" s="425"/>
      <c r="J125" s="426"/>
      <c r="K125" s="87"/>
      <c r="L125" s="91"/>
      <c r="M125" s="91"/>
      <c r="N125" s="91"/>
      <c r="O125" s="91"/>
      <c r="P125" s="91"/>
      <c r="Q125" s="92"/>
      <c r="R125" s="87"/>
      <c r="S125" s="91"/>
      <c r="T125" s="91"/>
      <c r="U125" s="91"/>
      <c r="V125" s="91"/>
      <c r="W125" s="91"/>
      <c r="X125" s="92"/>
      <c r="Y125" s="87"/>
      <c r="Z125" s="91"/>
      <c r="AA125" s="91"/>
      <c r="AB125" s="91"/>
      <c r="AC125" s="91"/>
      <c r="AD125" s="91"/>
      <c r="AE125" s="92"/>
      <c r="AF125" s="87"/>
      <c r="AG125" s="91"/>
      <c r="AH125" s="91"/>
      <c r="AI125" s="91"/>
      <c r="AJ125" s="91"/>
      <c r="AK125" s="91"/>
      <c r="AL125" s="91"/>
      <c r="AM125" s="92"/>
      <c r="AN125" s="409" t="e">
        <f>K125+Mês02!AN125</f>
        <v>#REF!</v>
      </c>
      <c r="AO125" s="412"/>
      <c r="AP125" s="412"/>
      <c r="AQ125" s="412"/>
      <c r="AR125" s="412"/>
      <c r="AS125" s="412"/>
      <c r="AT125" s="413"/>
      <c r="AU125" s="409" t="e">
        <f>R125+Mês02!AU125</f>
        <v>#REF!</v>
      </c>
      <c r="AV125" s="412"/>
      <c r="AW125" s="412"/>
      <c r="AX125" s="412"/>
      <c r="AY125" s="412"/>
      <c r="AZ125" s="412"/>
      <c r="BA125" s="413"/>
      <c r="BB125" s="409" t="e">
        <f>Y125+Mês02!BB125</f>
        <v>#REF!</v>
      </c>
      <c r="BC125" s="412"/>
      <c r="BD125" s="412"/>
      <c r="BE125" s="412"/>
      <c r="BF125" s="412"/>
      <c r="BG125" s="412"/>
      <c r="BH125" s="413"/>
      <c r="BI125" s="409" t="e">
        <f>AF125+Mês02!BI125</f>
        <v>#REF!</v>
      </c>
      <c r="BJ125" s="412"/>
      <c r="BK125" s="412"/>
      <c r="BL125" s="412"/>
      <c r="BM125" s="412"/>
      <c r="BN125" s="412"/>
      <c r="BO125" s="412"/>
      <c r="BP125" s="561"/>
    </row>
    <row r="126" spans="1:68" ht="14.25" x14ac:dyDescent="0.2">
      <c r="A126" s="11"/>
      <c r="B126" s="435" t="e">
        <f t="shared" si="5"/>
        <v>#REF!</v>
      </c>
      <c r="C126" s="562"/>
      <c r="D126" s="563"/>
      <c r="E126" s="424" t="e">
        <f t="shared" si="10"/>
        <v>#REF!</v>
      </c>
      <c r="F126" s="425"/>
      <c r="G126" s="425"/>
      <c r="H126" s="425"/>
      <c r="I126" s="425"/>
      <c r="J126" s="426"/>
      <c r="K126" s="87"/>
      <c r="L126" s="91"/>
      <c r="M126" s="91"/>
      <c r="N126" s="91"/>
      <c r="O126" s="91"/>
      <c r="P126" s="91"/>
      <c r="Q126" s="92"/>
      <c r="R126" s="87"/>
      <c r="S126" s="91"/>
      <c r="T126" s="91"/>
      <c r="U126" s="91"/>
      <c r="V126" s="91"/>
      <c r="W126" s="91"/>
      <c r="X126" s="92"/>
      <c r="Y126" s="87"/>
      <c r="Z126" s="91"/>
      <c r="AA126" s="91"/>
      <c r="AB126" s="91"/>
      <c r="AC126" s="91"/>
      <c r="AD126" s="91"/>
      <c r="AE126" s="92"/>
      <c r="AF126" s="87"/>
      <c r="AG126" s="91"/>
      <c r="AH126" s="91"/>
      <c r="AI126" s="91"/>
      <c r="AJ126" s="91"/>
      <c r="AK126" s="91"/>
      <c r="AL126" s="91"/>
      <c r="AM126" s="92"/>
      <c r="AN126" s="409" t="e">
        <f>K126+Mês02!AN126</f>
        <v>#REF!</v>
      </c>
      <c r="AO126" s="412"/>
      <c r="AP126" s="412"/>
      <c r="AQ126" s="412"/>
      <c r="AR126" s="412"/>
      <c r="AS126" s="412"/>
      <c r="AT126" s="413"/>
      <c r="AU126" s="409" t="e">
        <f>R126+Mês02!AU126</f>
        <v>#REF!</v>
      </c>
      <c r="AV126" s="412"/>
      <c r="AW126" s="412"/>
      <c r="AX126" s="412"/>
      <c r="AY126" s="412"/>
      <c r="AZ126" s="412"/>
      <c r="BA126" s="413"/>
      <c r="BB126" s="409" t="e">
        <f>Y126+Mês02!BB126</f>
        <v>#REF!</v>
      </c>
      <c r="BC126" s="412"/>
      <c r="BD126" s="412"/>
      <c r="BE126" s="412"/>
      <c r="BF126" s="412"/>
      <c r="BG126" s="412"/>
      <c r="BH126" s="413"/>
      <c r="BI126" s="409" t="e">
        <f>AF126+Mês02!BI126</f>
        <v>#REF!</v>
      </c>
      <c r="BJ126" s="412"/>
      <c r="BK126" s="412"/>
      <c r="BL126" s="412"/>
      <c r="BM126" s="412"/>
      <c r="BN126" s="412"/>
      <c r="BO126" s="412"/>
      <c r="BP126" s="561"/>
    </row>
    <row r="127" spans="1:68" ht="14.25" x14ac:dyDescent="0.2">
      <c r="A127" s="11"/>
      <c r="B127" s="435" t="e">
        <f t="shared" si="5"/>
        <v>#REF!</v>
      </c>
      <c r="C127" s="562"/>
      <c r="D127" s="563"/>
      <c r="E127" s="424" t="e">
        <f t="shared" si="10"/>
        <v>#REF!</v>
      </c>
      <c r="F127" s="425"/>
      <c r="G127" s="425"/>
      <c r="H127" s="425"/>
      <c r="I127" s="425"/>
      <c r="J127" s="426"/>
      <c r="K127" s="87"/>
      <c r="L127" s="91"/>
      <c r="M127" s="91"/>
      <c r="N127" s="91"/>
      <c r="O127" s="91"/>
      <c r="P127" s="91"/>
      <c r="Q127" s="92"/>
      <c r="R127" s="87"/>
      <c r="S127" s="91"/>
      <c r="T127" s="91"/>
      <c r="U127" s="91"/>
      <c r="V127" s="91"/>
      <c r="W127" s="91"/>
      <c r="X127" s="92"/>
      <c r="Y127" s="87"/>
      <c r="Z127" s="91"/>
      <c r="AA127" s="91"/>
      <c r="AB127" s="91"/>
      <c r="AC127" s="91"/>
      <c r="AD127" s="91"/>
      <c r="AE127" s="92"/>
      <c r="AF127" s="87"/>
      <c r="AG127" s="91"/>
      <c r="AH127" s="91"/>
      <c r="AI127" s="91"/>
      <c r="AJ127" s="91"/>
      <c r="AK127" s="91"/>
      <c r="AL127" s="91"/>
      <c r="AM127" s="92"/>
      <c r="AN127" s="409" t="e">
        <f>K127+Mês02!AN127</f>
        <v>#REF!</v>
      </c>
      <c r="AO127" s="412"/>
      <c r="AP127" s="412"/>
      <c r="AQ127" s="412"/>
      <c r="AR127" s="412"/>
      <c r="AS127" s="412"/>
      <c r="AT127" s="413"/>
      <c r="AU127" s="409" t="e">
        <f>R127+Mês02!AU127</f>
        <v>#REF!</v>
      </c>
      <c r="AV127" s="412"/>
      <c r="AW127" s="412"/>
      <c r="AX127" s="412"/>
      <c r="AY127" s="412"/>
      <c r="AZ127" s="412"/>
      <c r="BA127" s="413"/>
      <c r="BB127" s="409" t="e">
        <f>Y127+Mês02!BB127</f>
        <v>#REF!</v>
      </c>
      <c r="BC127" s="412"/>
      <c r="BD127" s="412"/>
      <c r="BE127" s="412"/>
      <c r="BF127" s="412"/>
      <c r="BG127" s="412"/>
      <c r="BH127" s="413"/>
      <c r="BI127" s="409" t="e">
        <f>AF127+Mês02!BI127</f>
        <v>#REF!</v>
      </c>
      <c r="BJ127" s="412"/>
      <c r="BK127" s="412"/>
      <c r="BL127" s="412"/>
      <c r="BM127" s="412"/>
      <c r="BN127" s="412"/>
      <c r="BO127" s="412"/>
      <c r="BP127" s="561"/>
    </row>
    <row r="128" spans="1:68" ht="14.25" x14ac:dyDescent="0.2">
      <c r="A128" s="11"/>
      <c r="B128" s="435" t="e">
        <f t="shared" si="5"/>
        <v>#REF!</v>
      </c>
      <c r="C128" s="562"/>
      <c r="D128" s="563"/>
      <c r="E128" s="424" t="e">
        <f t="shared" si="10"/>
        <v>#REF!</v>
      </c>
      <c r="F128" s="425"/>
      <c r="G128" s="425"/>
      <c r="H128" s="425"/>
      <c r="I128" s="425"/>
      <c r="J128" s="426"/>
      <c r="K128" s="87"/>
      <c r="L128" s="91"/>
      <c r="M128" s="91"/>
      <c r="N128" s="91"/>
      <c r="O128" s="91"/>
      <c r="P128" s="91"/>
      <c r="Q128" s="92"/>
      <c r="R128" s="87"/>
      <c r="S128" s="91"/>
      <c r="T128" s="91"/>
      <c r="U128" s="91"/>
      <c r="V128" s="91"/>
      <c r="W128" s="91"/>
      <c r="X128" s="92"/>
      <c r="Y128" s="87"/>
      <c r="Z128" s="91"/>
      <c r="AA128" s="91"/>
      <c r="AB128" s="91"/>
      <c r="AC128" s="91"/>
      <c r="AD128" s="91"/>
      <c r="AE128" s="92"/>
      <c r="AF128" s="87"/>
      <c r="AG128" s="91"/>
      <c r="AH128" s="91"/>
      <c r="AI128" s="91"/>
      <c r="AJ128" s="91"/>
      <c r="AK128" s="91"/>
      <c r="AL128" s="91"/>
      <c r="AM128" s="92"/>
      <c r="AN128" s="409" t="e">
        <f>K128+Mês02!AN128</f>
        <v>#REF!</v>
      </c>
      <c r="AO128" s="412"/>
      <c r="AP128" s="412"/>
      <c r="AQ128" s="412"/>
      <c r="AR128" s="412"/>
      <c r="AS128" s="412"/>
      <c r="AT128" s="413"/>
      <c r="AU128" s="409" t="e">
        <f>R128+Mês02!AU128</f>
        <v>#REF!</v>
      </c>
      <c r="AV128" s="412"/>
      <c r="AW128" s="412"/>
      <c r="AX128" s="412"/>
      <c r="AY128" s="412"/>
      <c r="AZ128" s="412"/>
      <c r="BA128" s="413"/>
      <c r="BB128" s="409" t="e">
        <f>Y128+Mês02!BB128</f>
        <v>#REF!</v>
      </c>
      <c r="BC128" s="412"/>
      <c r="BD128" s="412"/>
      <c r="BE128" s="412"/>
      <c r="BF128" s="412"/>
      <c r="BG128" s="412"/>
      <c r="BH128" s="413"/>
      <c r="BI128" s="409" t="e">
        <f>AF128+Mês02!BI128</f>
        <v>#REF!</v>
      </c>
      <c r="BJ128" s="412"/>
      <c r="BK128" s="412"/>
      <c r="BL128" s="412"/>
      <c r="BM128" s="412"/>
      <c r="BN128" s="412"/>
      <c r="BO128" s="412"/>
      <c r="BP128" s="561"/>
    </row>
    <row r="129" spans="1:68" ht="14.25" x14ac:dyDescent="0.2">
      <c r="A129" s="11"/>
      <c r="B129" s="435" t="e">
        <f t="shared" si="5"/>
        <v>#REF!</v>
      </c>
      <c r="C129" s="562"/>
      <c r="D129" s="563"/>
      <c r="E129" s="424" t="e">
        <f t="shared" si="10"/>
        <v>#REF!</v>
      </c>
      <c r="F129" s="425"/>
      <c r="G129" s="425"/>
      <c r="H129" s="425"/>
      <c r="I129" s="425"/>
      <c r="J129" s="426"/>
      <c r="K129" s="87"/>
      <c r="L129" s="91"/>
      <c r="M129" s="91"/>
      <c r="N129" s="91"/>
      <c r="O129" s="91"/>
      <c r="P129" s="91"/>
      <c r="Q129" s="92"/>
      <c r="R129" s="87"/>
      <c r="S129" s="91"/>
      <c r="T129" s="91"/>
      <c r="U129" s="91"/>
      <c r="V129" s="91"/>
      <c r="W129" s="91"/>
      <c r="X129" s="92"/>
      <c r="Y129" s="87"/>
      <c r="Z129" s="91"/>
      <c r="AA129" s="91"/>
      <c r="AB129" s="91"/>
      <c r="AC129" s="91"/>
      <c r="AD129" s="91"/>
      <c r="AE129" s="92"/>
      <c r="AF129" s="87"/>
      <c r="AG129" s="91"/>
      <c r="AH129" s="91"/>
      <c r="AI129" s="91"/>
      <c r="AJ129" s="91"/>
      <c r="AK129" s="91"/>
      <c r="AL129" s="91"/>
      <c r="AM129" s="92"/>
      <c r="AN129" s="409" t="e">
        <f>K129+Mês02!AN129</f>
        <v>#REF!</v>
      </c>
      <c r="AO129" s="412"/>
      <c r="AP129" s="412"/>
      <c r="AQ129" s="412"/>
      <c r="AR129" s="412"/>
      <c r="AS129" s="412"/>
      <c r="AT129" s="413"/>
      <c r="AU129" s="409" t="e">
        <f>R129+Mês02!AU129</f>
        <v>#REF!</v>
      </c>
      <c r="AV129" s="412"/>
      <c r="AW129" s="412"/>
      <c r="AX129" s="412"/>
      <c r="AY129" s="412"/>
      <c r="AZ129" s="412"/>
      <c r="BA129" s="413"/>
      <c r="BB129" s="409" t="e">
        <f>Y129+Mês02!BB129</f>
        <v>#REF!</v>
      </c>
      <c r="BC129" s="412"/>
      <c r="BD129" s="412"/>
      <c r="BE129" s="412"/>
      <c r="BF129" s="412"/>
      <c r="BG129" s="412"/>
      <c r="BH129" s="413"/>
      <c r="BI129" s="409" t="e">
        <f>AF129+Mês02!BI129</f>
        <v>#REF!</v>
      </c>
      <c r="BJ129" s="412"/>
      <c r="BK129" s="412"/>
      <c r="BL129" s="412"/>
      <c r="BM129" s="412"/>
      <c r="BN129" s="412"/>
      <c r="BO129" s="412"/>
      <c r="BP129" s="561"/>
    </row>
    <row r="130" spans="1:68" ht="14.25" x14ac:dyDescent="0.2">
      <c r="A130" s="11"/>
      <c r="B130" s="435" t="e">
        <f>B57</f>
        <v>#REF!</v>
      </c>
      <c r="C130" s="562"/>
      <c r="D130" s="563"/>
      <c r="E130" s="424" t="e">
        <f t="shared" si="10"/>
        <v>#REF!</v>
      </c>
      <c r="F130" s="425"/>
      <c r="G130" s="425"/>
      <c r="H130" s="425"/>
      <c r="I130" s="425"/>
      <c r="J130" s="426"/>
      <c r="K130" s="87"/>
      <c r="L130" s="91"/>
      <c r="M130" s="91"/>
      <c r="N130" s="91"/>
      <c r="O130" s="91"/>
      <c r="P130" s="91"/>
      <c r="Q130" s="92"/>
      <c r="R130" s="87"/>
      <c r="S130" s="91"/>
      <c r="T130" s="91"/>
      <c r="U130" s="91"/>
      <c r="V130" s="91"/>
      <c r="W130" s="91"/>
      <c r="X130" s="92"/>
      <c r="Y130" s="87"/>
      <c r="Z130" s="91"/>
      <c r="AA130" s="91"/>
      <c r="AB130" s="91"/>
      <c r="AC130" s="91"/>
      <c r="AD130" s="91"/>
      <c r="AE130" s="92"/>
      <c r="AF130" s="87"/>
      <c r="AG130" s="91"/>
      <c r="AH130" s="91"/>
      <c r="AI130" s="91"/>
      <c r="AJ130" s="91"/>
      <c r="AK130" s="91"/>
      <c r="AL130" s="91"/>
      <c r="AM130" s="92"/>
      <c r="AN130" s="409" t="e">
        <f>K130+Mês02!AN130</f>
        <v>#REF!</v>
      </c>
      <c r="AO130" s="412"/>
      <c r="AP130" s="412"/>
      <c r="AQ130" s="412"/>
      <c r="AR130" s="412"/>
      <c r="AS130" s="412"/>
      <c r="AT130" s="413"/>
      <c r="AU130" s="409" t="e">
        <f>R130+Mês02!AU130</f>
        <v>#REF!</v>
      </c>
      <c r="AV130" s="412"/>
      <c r="AW130" s="412"/>
      <c r="AX130" s="412"/>
      <c r="AY130" s="412"/>
      <c r="AZ130" s="412"/>
      <c r="BA130" s="413"/>
      <c r="BB130" s="409" t="e">
        <f>Y130+Mês02!BB130</f>
        <v>#REF!</v>
      </c>
      <c r="BC130" s="412"/>
      <c r="BD130" s="412"/>
      <c r="BE130" s="412"/>
      <c r="BF130" s="412"/>
      <c r="BG130" s="412"/>
      <c r="BH130" s="413"/>
      <c r="BI130" s="409" t="e">
        <f>AF130+Mês02!BI130</f>
        <v>#REF!</v>
      </c>
      <c r="BJ130" s="412"/>
      <c r="BK130" s="412"/>
      <c r="BL130" s="412"/>
      <c r="BM130" s="412"/>
      <c r="BN130" s="412"/>
      <c r="BO130" s="412"/>
      <c r="BP130" s="561"/>
    </row>
    <row r="131" spans="1:68" ht="14.25" x14ac:dyDescent="0.2">
      <c r="A131" s="11"/>
      <c r="B131" s="435" t="e">
        <f t="shared" si="5"/>
        <v>#REF!</v>
      </c>
      <c r="C131" s="562"/>
      <c r="D131" s="563"/>
      <c r="E131" s="424" t="e">
        <f t="shared" si="10"/>
        <v>#REF!</v>
      </c>
      <c r="F131" s="425"/>
      <c r="G131" s="425"/>
      <c r="H131" s="425"/>
      <c r="I131" s="425"/>
      <c r="J131" s="426"/>
      <c r="K131" s="87"/>
      <c r="L131" s="91"/>
      <c r="M131" s="91"/>
      <c r="N131" s="91"/>
      <c r="O131" s="91"/>
      <c r="P131" s="91"/>
      <c r="Q131" s="92"/>
      <c r="R131" s="87"/>
      <c r="S131" s="91"/>
      <c r="T131" s="91"/>
      <c r="U131" s="91"/>
      <c r="V131" s="91"/>
      <c r="W131" s="91"/>
      <c r="X131" s="92"/>
      <c r="Y131" s="87"/>
      <c r="Z131" s="91"/>
      <c r="AA131" s="91"/>
      <c r="AB131" s="91"/>
      <c r="AC131" s="91"/>
      <c r="AD131" s="91"/>
      <c r="AE131" s="92"/>
      <c r="AF131" s="87"/>
      <c r="AG131" s="91"/>
      <c r="AH131" s="91"/>
      <c r="AI131" s="91"/>
      <c r="AJ131" s="91"/>
      <c r="AK131" s="91"/>
      <c r="AL131" s="91"/>
      <c r="AM131" s="92"/>
      <c r="AN131" s="409" t="e">
        <f>K131+Mês02!AN131</f>
        <v>#REF!</v>
      </c>
      <c r="AO131" s="412"/>
      <c r="AP131" s="412"/>
      <c r="AQ131" s="412"/>
      <c r="AR131" s="412"/>
      <c r="AS131" s="412"/>
      <c r="AT131" s="413"/>
      <c r="AU131" s="409" t="e">
        <f>R131+Mês02!AU131</f>
        <v>#REF!</v>
      </c>
      <c r="AV131" s="412"/>
      <c r="AW131" s="412"/>
      <c r="AX131" s="412"/>
      <c r="AY131" s="412"/>
      <c r="AZ131" s="412"/>
      <c r="BA131" s="413"/>
      <c r="BB131" s="409" t="e">
        <f>Y131+Mês02!BB131</f>
        <v>#REF!</v>
      </c>
      <c r="BC131" s="412"/>
      <c r="BD131" s="412"/>
      <c r="BE131" s="412"/>
      <c r="BF131" s="412"/>
      <c r="BG131" s="412"/>
      <c r="BH131" s="413"/>
      <c r="BI131" s="409" t="e">
        <f>AF131+Mês02!BI131</f>
        <v>#REF!</v>
      </c>
      <c r="BJ131" s="412"/>
      <c r="BK131" s="412"/>
      <c r="BL131" s="412"/>
      <c r="BM131" s="412"/>
      <c r="BN131" s="412"/>
      <c r="BO131" s="412"/>
      <c r="BP131" s="561"/>
    </row>
    <row r="132" spans="1:68" ht="14.25" x14ac:dyDescent="0.2">
      <c r="A132" s="11"/>
      <c r="B132" s="435" t="e">
        <f t="shared" si="5"/>
        <v>#REF!</v>
      </c>
      <c r="C132" s="562"/>
      <c r="D132" s="563"/>
      <c r="E132" s="424" t="e">
        <f t="shared" si="10"/>
        <v>#REF!</v>
      </c>
      <c r="F132" s="425"/>
      <c r="G132" s="425"/>
      <c r="H132" s="425"/>
      <c r="I132" s="425"/>
      <c r="J132" s="426"/>
      <c r="K132" s="87"/>
      <c r="L132" s="91"/>
      <c r="M132" s="91"/>
      <c r="N132" s="91"/>
      <c r="O132" s="91"/>
      <c r="P132" s="91"/>
      <c r="Q132" s="92"/>
      <c r="R132" s="87"/>
      <c r="S132" s="91"/>
      <c r="T132" s="91"/>
      <c r="U132" s="91"/>
      <c r="V132" s="91"/>
      <c r="W132" s="91"/>
      <c r="X132" s="92"/>
      <c r="Y132" s="87"/>
      <c r="Z132" s="91"/>
      <c r="AA132" s="91"/>
      <c r="AB132" s="91"/>
      <c r="AC132" s="91"/>
      <c r="AD132" s="91"/>
      <c r="AE132" s="92"/>
      <c r="AF132" s="87"/>
      <c r="AG132" s="91"/>
      <c r="AH132" s="91"/>
      <c r="AI132" s="91"/>
      <c r="AJ132" s="91"/>
      <c r="AK132" s="91"/>
      <c r="AL132" s="91"/>
      <c r="AM132" s="92"/>
      <c r="AN132" s="409" t="e">
        <f>K132+Mês02!AN132</f>
        <v>#REF!</v>
      </c>
      <c r="AO132" s="412"/>
      <c r="AP132" s="412"/>
      <c r="AQ132" s="412"/>
      <c r="AR132" s="412"/>
      <c r="AS132" s="412"/>
      <c r="AT132" s="413"/>
      <c r="AU132" s="409" t="e">
        <f>R132+Mês02!AU132</f>
        <v>#REF!</v>
      </c>
      <c r="AV132" s="412"/>
      <c r="AW132" s="412"/>
      <c r="AX132" s="412"/>
      <c r="AY132" s="412"/>
      <c r="AZ132" s="412"/>
      <c r="BA132" s="413"/>
      <c r="BB132" s="409" t="e">
        <f>Y132+Mês02!BB132</f>
        <v>#REF!</v>
      </c>
      <c r="BC132" s="412"/>
      <c r="BD132" s="412"/>
      <c r="BE132" s="412"/>
      <c r="BF132" s="412"/>
      <c r="BG132" s="412"/>
      <c r="BH132" s="413"/>
      <c r="BI132" s="409" t="e">
        <f>AF132+Mês02!BI132</f>
        <v>#REF!</v>
      </c>
      <c r="BJ132" s="412"/>
      <c r="BK132" s="412"/>
      <c r="BL132" s="412"/>
      <c r="BM132" s="412"/>
      <c r="BN132" s="412"/>
      <c r="BO132" s="412"/>
      <c r="BP132" s="561"/>
    </row>
    <row r="133" spans="1:68" ht="14.25" x14ac:dyDescent="0.2">
      <c r="A133" s="11"/>
      <c r="B133" s="435" t="e">
        <f t="shared" si="5"/>
        <v>#REF!</v>
      </c>
      <c r="C133" s="562"/>
      <c r="D133" s="563"/>
      <c r="E133" s="424" t="e">
        <f t="shared" si="10"/>
        <v>#REF!</v>
      </c>
      <c r="F133" s="425"/>
      <c r="G133" s="425"/>
      <c r="H133" s="425"/>
      <c r="I133" s="425"/>
      <c r="J133" s="426"/>
      <c r="K133" s="87"/>
      <c r="L133" s="91"/>
      <c r="M133" s="91"/>
      <c r="N133" s="91"/>
      <c r="O133" s="91"/>
      <c r="P133" s="91"/>
      <c r="Q133" s="92"/>
      <c r="R133" s="87"/>
      <c r="S133" s="91"/>
      <c r="T133" s="91"/>
      <c r="U133" s="91"/>
      <c r="V133" s="91"/>
      <c r="W133" s="91"/>
      <c r="X133" s="92"/>
      <c r="Y133" s="87"/>
      <c r="Z133" s="91"/>
      <c r="AA133" s="91"/>
      <c r="AB133" s="91"/>
      <c r="AC133" s="91"/>
      <c r="AD133" s="91"/>
      <c r="AE133" s="92"/>
      <c r="AF133" s="87"/>
      <c r="AG133" s="91"/>
      <c r="AH133" s="91"/>
      <c r="AI133" s="91"/>
      <c r="AJ133" s="91"/>
      <c r="AK133" s="91"/>
      <c r="AL133" s="91"/>
      <c r="AM133" s="92"/>
      <c r="AN133" s="409" t="e">
        <f>K133+Mês02!AN133</f>
        <v>#REF!</v>
      </c>
      <c r="AO133" s="412"/>
      <c r="AP133" s="412"/>
      <c r="AQ133" s="412"/>
      <c r="AR133" s="412"/>
      <c r="AS133" s="412"/>
      <c r="AT133" s="413"/>
      <c r="AU133" s="409" t="e">
        <f>R133+Mês02!AU133</f>
        <v>#REF!</v>
      </c>
      <c r="AV133" s="412"/>
      <c r="AW133" s="412"/>
      <c r="AX133" s="412"/>
      <c r="AY133" s="412"/>
      <c r="AZ133" s="412"/>
      <c r="BA133" s="413"/>
      <c r="BB133" s="409" t="e">
        <f>Y133+Mês02!BB133</f>
        <v>#REF!</v>
      </c>
      <c r="BC133" s="412"/>
      <c r="BD133" s="412"/>
      <c r="BE133" s="412"/>
      <c r="BF133" s="412"/>
      <c r="BG133" s="412"/>
      <c r="BH133" s="413"/>
      <c r="BI133" s="409" t="e">
        <f>AF133+Mês02!BI133</f>
        <v>#REF!</v>
      </c>
      <c r="BJ133" s="412"/>
      <c r="BK133" s="412"/>
      <c r="BL133" s="412"/>
      <c r="BM133" s="412"/>
      <c r="BN133" s="412"/>
      <c r="BO133" s="412"/>
      <c r="BP133" s="561"/>
    </row>
    <row r="134" spans="1:68" ht="14.25" x14ac:dyDescent="0.2">
      <c r="A134" s="11"/>
      <c r="B134" s="435" t="e">
        <f t="shared" si="5"/>
        <v>#REF!</v>
      </c>
      <c r="C134" s="562"/>
      <c r="D134" s="563"/>
      <c r="E134" s="424" t="e">
        <f t="shared" si="10"/>
        <v>#REF!</v>
      </c>
      <c r="F134" s="425"/>
      <c r="G134" s="425"/>
      <c r="H134" s="425"/>
      <c r="I134" s="425"/>
      <c r="J134" s="426"/>
      <c r="K134" s="87"/>
      <c r="L134" s="91"/>
      <c r="M134" s="91"/>
      <c r="N134" s="91"/>
      <c r="O134" s="91"/>
      <c r="P134" s="91"/>
      <c r="Q134" s="92"/>
      <c r="R134" s="87"/>
      <c r="S134" s="91"/>
      <c r="T134" s="91"/>
      <c r="U134" s="91"/>
      <c r="V134" s="91"/>
      <c r="W134" s="91"/>
      <c r="X134" s="92"/>
      <c r="Y134" s="87"/>
      <c r="Z134" s="91"/>
      <c r="AA134" s="91"/>
      <c r="AB134" s="91"/>
      <c r="AC134" s="91"/>
      <c r="AD134" s="91"/>
      <c r="AE134" s="92"/>
      <c r="AF134" s="87"/>
      <c r="AG134" s="91"/>
      <c r="AH134" s="91"/>
      <c r="AI134" s="91"/>
      <c r="AJ134" s="91"/>
      <c r="AK134" s="91"/>
      <c r="AL134" s="91"/>
      <c r="AM134" s="92"/>
      <c r="AN134" s="409" t="e">
        <f>K134+Mês02!AN134</f>
        <v>#REF!</v>
      </c>
      <c r="AO134" s="412"/>
      <c r="AP134" s="412"/>
      <c r="AQ134" s="412"/>
      <c r="AR134" s="412"/>
      <c r="AS134" s="412"/>
      <c r="AT134" s="413"/>
      <c r="AU134" s="409" t="e">
        <f>R134+Mês02!AU134</f>
        <v>#REF!</v>
      </c>
      <c r="AV134" s="412"/>
      <c r="AW134" s="412"/>
      <c r="AX134" s="412"/>
      <c r="AY134" s="412"/>
      <c r="AZ134" s="412"/>
      <c r="BA134" s="413"/>
      <c r="BB134" s="409" t="e">
        <f>Y134+Mês02!BB134</f>
        <v>#REF!</v>
      </c>
      <c r="BC134" s="412"/>
      <c r="BD134" s="412"/>
      <c r="BE134" s="412"/>
      <c r="BF134" s="412"/>
      <c r="BG134" s="412"/>
      <c r="BH134" s="413"/>
      <c r="BI134" s="409" t="e">
        <f>AF134+Mês02!BI134</f>
        <v>#REF!</v>
      </c>
      <c r="BJ134" s="412"/>
      <c r="BK134" s="412"/>
      <c r="BL134" s="412"/>
      <c r="BM134" s="412"/>
      <c r="BN134" s="412"/>
      <c r="BO134" s="412"/>
      <c r="BP134" s="561"/>
    </row>
    <row r="135" spans="1:68" ht="14.25" x14ac:dyDescent="0.2">
      <c r="A135" s="11"/>
      <c r="B135" s="435" t="e">
        <f t="shared" si="5"/>
        <v>#REF!</v>
      </c>
      <c r="C135" s="562"/>
      <c r="D135" s="563"/>
      <c r="E135" s="424" t="e">
        <f t="shared" si="10"/>
        <v>#REF!</v>
      </c>
      <c r="F135" s="425"/>
      <c r="G135" s="425"/>
      <c r="H135" s="425"/>
      <c r="I135" s="425"/>
      <c r="J135" s="426"/>
      <c r="K135" s="87"/>
      <c r="L135" s="91"/>
      <c r="M135" s="91"/>
      <c r="N135" s="91"/>
      <c r="O135" s="91"/>
      <c r="P135" s="91"/>
      <c r="Q135" s="92"/>
      <c r="R135" s="87"/>
      <c r="S135" s="91"/>
      <c r="T135" s="91"/>
      <c r="U135" s="91"/>
      <c r="V135" s="91"/>
      <c r="W135" s="91"/>
      <c r="X135" s="92"/>
      <c r="Y135" s="87"/>
      <c r="Z135" s="91"/>
      <c r="AA135" s="91"/>
      <c r="AB135" s="91"/>
      <c r="AC135" s="91"/>
      <c r="AD135" s="91"/>
      <c r="AE135" s="92"/>
      <c r="AF135" s="87"/>
      <c r="AG135" s="91"/>
      <c r="AH135" s="91"/>
      <c r="AI135" s="91"/>
      <c r="AJ135" s="91"/>
      <c r="AK135" s="91"/>
      <c r="AL135" s="91"/>
      <c r="AM135" s="92"/>
      <c r="AN135" s="409" t="e">
        <f>K135+Mês02!AN135</f>
        <v>#REF!</v>
      </c>
      <c r="AO135" s="412"/>
      <c r="AP135" s="412"/>
      <c r="AQ135" s="412"/>
      <c r="AR135" s="412"/>
      <c r="AS135" s="412"/>
      <c r="AT135" s="413"/>
      <c r="AU135" s="409" t="e">
        <f>R135+Mês02!AU135</f>
        <v>#REF!</v>
      </c>
      <c r="AV135" s="412"/>
      <c r="AW135" s="412"/>
      <c r="AX135" s="412"/>
      <c r="AY135" s="412"/>
      <c r="AZ135" s="412"/>
      <c r="BA135" s="413"/>
      <c r="BB135" s="409" t="e">
        <f>Y135+Mês02!BB135</f>
        <v>#REF!</v>
      </c>
      <c r="BC135" s="412"/>
      <c r="BD135" s="412"/>
      <c r="BE135" s="412"/>
      <c r="BF135" s="412"/>
      <c r="BG135" s="412"/>
      <c r="BH135" s="413"/>
      <c r="BI135" s="409" t="e">
        <f>AF135+Mês02!BI135</f>
        <v>#REF!</v>
      </c>
      <c r="BJ135" s="412"/>
      <c r="BK135" s="412"/>
      <c r="BL135" s="412"/>
      <c r="BM135" s="412"/>
      <c r="BN135" s="412"/>
      <c r="BO135" s="412"/>
      <c r="BP135" s="561"/>
    </row>
    <row r="136" spans="1:68" ht="14.25" x14ac:dyDescent="0.2">
      <c r="A136" s="11"/>
      <c r="B136" s="435" t="e">
        <f t="shared" si="5"/>
        <v>#REF!</v>
      </c>
      <c r="C136" s="562"/>
      <c r="D136" s="563"/>
      <c r="E136" s="424" t="e">
        <f t="shared" si="10"/>
        <v>#REF!</v>
      </c>
      <c r="F136" s="425"/>
      <c r="G136" s="425"/>
      <c r="H136" s="425"/>
      <c r="I136" s="425"/>
      <c r="J136" s="426"/>
      <c r="K136" s="87"/>
      <c r="L136" s="91"/>
      <c r="M136" s="91"/>
      <c r="N136" s="91"/>
      <c r="O136" s="91"/>
      <c r="P136" s="91"/>
      <c r="Q136" s="92"/>
      <c r="R136" s="87"/>
      <c r="S136" s="91"/>
      <c r="T136" s="91"/>
      <c r="U136" s="91"/>
      <c r="V136" s="91"/>
      <c r="W136" s="91"/>
      <c r="X136" s="92"/>
      <c r="Y136" s="87"/>
      <c r="Z136" s="91"/>
      <c r="AA136" s="91"/>
      <c r="AB136" s="91"/>
      <c r="AC136" s="91"/>
      <c r="AD136" s="91"/>
      <c r="AE136" s="92"/>
      <c r="AF136" s="87"/>
      <c r="AG136" s="91"/>
      <c r="AH136" s="91"/>
      <c r="AI136" s="91"/>
      <c r="AJ136" s="91"/>
      <c r="AK136" s="91"/>
      <c r="AL136" s="91"/>
      <c r="AM136" s="92"/>
      <c r="AN136" s="409" t="e">
        <f>K136+Mês02!AN136</f>
        <v>#REF!</v>
      </c>
      <c r="AO136" s="412"/>
      <c r="AP136" s="412"/>
      <c r="AQ136" s="412"/>
      <c r="AR136" s="412"/>
      <c r="AS136" s="412"/>
      <c r="AT136" s="413"/>
      <c r="AU136" s="409" t="e">
        <f>R136+Mês02!AU136</f>
        <v>#REF!</v>
      </c>
      <c r="AV136" s="412"/>
      <c r="AW136" s="412"/>
      <c r="AX136" s="412"/>
      <c r="AY136" s="412"/>
      <c r="AZ136" s="412"/>
      <c r="BA136" s="413"/>
      <c r="BB136" s="409">
        <f>Y136+Mês02!BB136</f>
        <v>0</v>
      </c>
      <c r="BC136" s="412"/>
      <c r="BD136" s="412"/>
      <c r="BE136" s="412"/>
      <c r="BF136" s="412"/>
      <c r="BG136" s="412"/>
      <c r="BH136" s="413"/>
      <c r="BI136" s="409" t="e">
        <f>AF136+Mês02!BI136</f>
        <v>#REF!</v>
      </c>
      <c r="BJ136" s="412"/>
      <c r="BK136" s="412"/>
      <c r="BL136" s="412"/>
      <c r="BM136" s="412"/>
      <c r="BN136" s="412"/>
      <c r="BO136" s="412"/>
      <c r="BP136" s="561"/>
    </row>
    <row r="137" spans="1:68" ht="14.25" x14ac:dyDescent="0.2">
      <c r="A137" s="11"/>
      <c r="B137" s="435" t="e">
        <f t="shared" si="5"/>
        <v>#REF!</v>
      </c>
      <c r="C137" s="562"/>
      <c r="D137" s="563"/>
      <c r="E137" s="424" t="e">
        <f t="shared" si="10"/>
        <v>#REF!</v>
      </c>
      <c r="F137" s="425"/>
      <c r="G137" s="425"/>
      <c r="H137" s="425"/>
      <c r="I137" s="425"/>
      <c r="J137" s="426"/>
      <c r="K137" s="87"/>
      <c r="L137" s="91"/>
      <c r="M137" s="91"/>
      <c r="N137" s="91"/>
      <c r="O137" s="91"/>
      <c r="P137" s="91"/>
      <c r="Q137" s="92"/>
      <c r="R137" s="87"/>
      <c r="S137" s="91"/>
      <c r="T137" s="91"/>
      <c r="U137" s="91"/>
      <c r="V137" s="91"/>
      <c r="W137" s="91"/>
      <c r="X137" s="92"/>
      <c r="Y137" s="87"/>
      <c r="Z137" s="91"/>
      <c r="AA137" s="91"/>
      <c r="AB137" s="91"/>
      <c r="AC137" s="91"/>
      <c r="AD137" s="91"/>
      <c r="AE137" s="92"/>
      <c r="AF137" s="87"/>
      <c r="AG137" s="91"/>
      <c r="AH137" s="91"/>
      <c r="AI137" s="91"/>
      <c r="AJ137" s="91"/>
      <c r="AK137" s="91"/>
      <c r="AL137" s="91"/>
      <c r="AM137" s="92"/>
      <c r="AN137" s="409" t="e">
        <f>K137+Mês02!AN137</f>
        <v>#REF!</v>
      </c>
      <c r="AO137" s="412"/>
      <c r="AP137" s="412"/>
      <c r="AQ137" s="412"/>
      <c r="AR137" s="412"/>
      <c r="AS137" s="412"/>
      <c r="AT137" s="413"/>
      <c r="AU137" s="409" t="e">
        <f>R137+Mês02!AU137</f>
        <v>#REF!</v>
      </c>
      <c r="AV137" s="412"/>
      <c r="AW137" s="412"/>
      <c r="AX137" s="412"/>
      <c r="AY137" s="412"/>
      <c r="AZ137" s="412"/>
      <c r="BA137" s="413"/>
      <c r="BB137" s="409">
        <f>Y137+Mês02!BB137</f>
        <v>0</v>
      </c>
      <c r="BC137" s="412"/>
      <c r="BD137" s="412"/>
      <c r="BE137" s="412"/>
      <c r="BF137" s="412"/>
      <c r="BG137" s="412"/>
      <c r="BH137" s="413"/>
      <c r="BI137" s="409" t="e">
        <f>AF137+Mês02!BI137</f>
        <v>#REF!</v>
      </c>
      <c r="BJ137" s="412"/>
      <c r="BK137" s="412"/>
      <c r="BL137" s="412"/>
      <c r="BM137" s="412"/>
      <c r="BN137" s="412"/>
      <c r="BO137" s="412"/>
      <c r="BP137" s="561"/>
    </row>
    <row r="138" spans="1:68" ht="14.25" x14ac:dyDescent="0.2">
      <c r="A138" s="11"/>
      <c r="B138" s="435" t="e">
        <f t="shared" si="5"/>
        <v>#REF!</v>
      </c>
      <c r="C138" s="562"/>
      <c r="D138" s="563"/>
      <c r="E138" s="424" t="e">
        <f t="shared" si="10"/>
        <v>#REF!</v>
      </c>
      <c r="F138" s="425"/>
      <c r="G138" s="425"/>
      <c r="H138" s="425"/>
      <c r="I138" s="425"/>
      <c r="J138" s="426"/>
      <c r="K138" s="409" t="e">
        <f>IF($AT$77=0,0,IF(AC26=0,AF138*AT$79/(AT$77-AT$82),0))</f>
        <v>#REF!</v>
      </c>
      <c r="L138" s="412"/>
      <c r="M138" s="412"/>
      <c r="N138" s="412"/>
      <c r="O138" s="412"/>
      <c r="P138" s="412"/>
      <c r="Q138" s="413"/>
      <c r="R138" s="409" t="e">
        <f>IF($AT$77=0,0,IF(AC26=0,AF138*AT$81/(AT$77-AT$82),0))</f>
        <v>#REF!</v>
      </c>
      <c r="S138" s="412"/>
      <c r="T138" s="412"/>
      <c r="U138" s="412"/>
      <c r="V138" s="412"/>
      <c r="W138" s="412"/>
      <c r="X138" s="413"/>
      <c r="Y138" s="409">
        <f>IF(AC26=1,AF138,0)</f>
        <v>0</v>
      </c>
      <c r="Z138" s="412"/>
      <c r="AA138" s="412"/>
      <c r="AB138" s="412"/>
      <c r="AC138" s="412"/>
      <c r="AD138" s="412"/>
      <c r="AE138" s="413"/>
      <c r="AF138" s="409" t="e">
        <f>E138*AS26/100</f>
        <v>#REF!</v>
      </c>
      <c r="AG138" s="412"/>
      <c r="AH138" s="412"/>
      <c r="AI138" s="412"/>
      <c r="AJ138" s="412"/>
      <c r="AK138" s="412"/>
      <c r="AL138" s="412"/>
      <c r="AM138" s="413"/>
      <c r="AN138" s="409" t="e">
        <f>K138+Mês02!AN138</f>
        <v>#REF!</v>
      </c>
      <c r="AO138" s="412"/>
      <c r="AP138" s="412"/>
      <c r="AQ138" s="412"/>
      <c r="AR138" s="412"/>
      <c r="AS138" s="412"/>
      <c r="AT138" s="413"/>
      <c r="AU138" s="409" t="e">
        <f>R138+Mês02!AU138</f>
        <v>#REF!</v>
      </c>
      <c r="AV138" s="412"/>
      <c r="AW138" s="412"/>
      <c r="AX138" s="412"/>
      <c r="AY138" s="412"/>
      <c r="AZ138" s="412"/>
      <c r="BA138" s="413"/>
      <c r="BB138" s="409">
        <f>Y138+Mês02!BB138</f>
        <v>0</v>
      </c>
      <c r="BC138" s="412"/>
      <c r="BD138" s="412"/>
      <c r="BE138" s="412"/>
      <c r="BF138" s="412"/>
      <c r="BG138" s="412"/>
      <c r="BH138" s="413"/>
      <c r="BI138" s="409" t="e">
        <f>AF138+Mês02!BI138</f>
        <v>#REF!</v>
      </c>
      <c r="BJ138" s="412"/>
      <c r="BK138" s="412"/>
      <c r="BL138" s="412"/>
      <c r="BM138" s="412"/>
      <c r="BN138" s="412"/>
      <c r="BO138" s="412"/>
      <c r="BP138" s="561"/>
    </row>
    <row r="139" spans="1:68" ht="14.25" x14ac:dyDescent="0.2">
      <c r="A139" s="11"/>
      <c r="B139" s="435" t="e">
        <f t="shared" si="5"/>
        <v>#REF!</v>
      </c>
      <c r="C139" s="562"/>
      <c r="D139" s="563"/>
      <c r="E139" s="424" t="e">
        <f t="shared" si="10"/>
        <v>#REF!</v>
      </c>
      <c r="F139" s="425"/>
      <c r="G139" s="425"/>
      <c r="H139" s="425"/>
      <c r="I139" s="425"/>
      <c r="J139" s="426"/>
      <c r="K139" s="409" t="e">
        <f>IF($AT$77=0,0,IF(AC27=0,AF139*AT$79/(AT$77-AT$82),0))</f>
        <v>#REF!</v>
      </c>
      <c r="L139" s="412"/>
      <c r="M139" s="412"/>
      <c r="N139" s="412"/>
      <c r="O139" s="412"/>
      <c r="P139" s="412"/>
      <c r="Q139" s="413"/>
      <c r="R139" s="409" t="e">
        <f>IF($AT$77=0,0,IF(AC27=0,AF139*AT$81/(AT$77-AT$82),0))</f>
        <v>#REF!</v>
      </c>
      <c r="S139" s="412"/>
      <c r="T139" s="412"/>
      <c r="U139" s="412"/>
      <c r="V139" s="412"/>
      <c r="W139" s="412"/>
      <c r="X139" s="413"/>
      <c r="Y139" s="409">
        <f>IF(AC27=1,AF139,0)</f>
        <v>0</v>
      </c>
      <c r="Z139" s="412"/>
      <c r="AA139" s="412"/>
      <c r="AB139" s="412"/>
      <c r="AC139" s="412"/>
      <c r="AD139" s="412"/>
      <c r="AE139" s="413"/>
      <c r="AF139" s="409" t="e">
        <f>E139*AS27/100</f>
        <v>#REF!</v>
      </c>
      <c r="AG139" s="412"/>
      <c r="AH139" s="412"/>
      <c r="AI139" s="412"/>
      <c r="AJ139" s="412"/>
      <c r="AK139" s="412"/>
      <c r="AL139" s="412"/>
      <c r="AM139" s="413"/>
      <c r="AN139" s="409" t="e">
        <f>K139+Mês02!AN139</f>
        <v>#REF!</v>
      </c>
      <c r="AO139" s="412"/>
      <c r="AP139" s="412"/>
      <c r="AQ139" s="412"/>
      <c r="AR139" s="412"/>
      <c r="AS139" s="412"/>
      <c r="AT139" s="413"/>
      <c r="AU139" s="409" t="e">
        <f>R139+Mês02!AU139</f>
        <v>#REF!</v>
      </c>
      <c r="AV139" s="412"/>
      <c r="AW139" s="412"/>
      <c r="AX139" s="412"/>
      <c r="AY139" s="412"/>
      <c r="AZ139" s="412"/>
      <c r="BA139" s="413"/>
      <c r="BB139" s="409">
        <f>Y139+Mês02!BB139</f>
        <v>0</v>
      </c>
      <c r="BC139" s="412"/>
      <c r="BD139" s="412"/>
      <c r="BE139" s="412"/>
      <c r="BF139" s="412"/>
      <c r="BG139" s="412"/>
      <c r="BH139" s="413"/>
      <c r="BI139" s="409" t="e">
        <f>AF139+Mês02!BI139</f>
        <v>#REF!</v>
      </c>
      <c r="BJ139" s="412"/>
      <c r="BK139" s="412"/>
      <c r="BL139" s="412"/>
      <c r="BM139" s="412"/>
      <c r="BN139" s="412"/>
      <c r="BO139" s="412"/>
      <c r="BP139" s="561"/>
    </row>
    <row r="140" spans="1:68" ht="15" thickBot="1" x14ac:dyDescent="0.25">
      <c r="A140" s="11"/>
      <c r="B140" s="435" t="e">
        <f t="shared" si="5"/>
        <v>#REF!</v>
      </c>
      <c r="C140" s="562"/>
      <c r="D140" s="563"/>
      <c r="E140" s="424" t="e">
        <f t="shared" si="10"/>
        <v>#REF!</v>
      </c>
      <c r="F140" s="425"/>
      <c r="G140" s="425"/>
      <c r="H140" s="425"/>
      <c r="I140" s="425"/>
      <c r="J140" s="426"/>
      <c r="K140" s="409" t="e">
        <f>IF($AT$77=0,0,IF(AC28=0,AF140*AT$79/(AT$77-AT$82),0))</f>
        <v>#REF!</v>
      </c>
      <c r="L140" s="412"/>
      <c r="M140" s="412"/>
      <c r="N140" s="412"/>
      <c r="O140" s="412"/>
      <c r="P140" s="412"/>
      <c r="Q140" s="413"/>
      <c r="R140" s="409" t="e">
        <f>IF($AT$77=0,0,IF(AC28=0,AF140*AT$81/(AT$77-AT$82),0))</f>
        <v>#REF!</v>
      </c>
      <c r="S140" s="412"/>
      <c r="T140" s="412"/>
      <c r="U140" s="412"/>
      <c r="V140" s="412"/>
      <c r="W140" s="412"/>
      <c r="X140" s="413"/>
      <c r="Y140" s="409">
        <f>IF(AC28=1,AF140,0)</f>
        <v>0</v>
      </c>
      <c r="Z140" s="412"/>
      <c r="AA140" s="412"/>
      <c r="AB140" s="412"/>
      <c r="AC140" s="412"/>
      <c r="AD140" s="412"/>
      <c r="AE140" s="413"/>
      <c r="AF140" s="409" t="e">
        <f>E140*AS28/100</f>
        <v>#REF!</v>
      </c>
      <c r="AG140" s="412"/>
      <c r="AH140" s="412"/>
      <c r="AI140" s="412"/>
      <c r="AJ140" s="412"/>
      <c r="AK140" s="412"/>
      <c r="AL140" s="412"/>
      <c r="AM140" s="413"/>
      <c r="AN140" s="409" t="e">
        <f>K140+Mês02!AN140</f>
        <v>#REF!</v>
      </c>
      <c r="AO140" s="412"/>
      <c r="AP140" s="412"/>
      <c r="AQ140" s="412"/>
      <c r="AR140" s="412"/>
      <c r="AS140" s="412"/>
      <c r="AT140" s="413"/>
      <c r="AU140" s="409" t="e">
        <f>R140+Mês02!AU140</f>
        <v>#REF!</v>
      </c>
      <c r="AV140" s="412"/>
      <c r="AW140" s="412"/>
      <c r="AX140" s="412"/>
      <c r="AY140" s="412"/>
      <c r="AZ140" s="412"/>
      <c r="BA140" s="413"/>
      <c r="BB140" s="409">
        <f>Y140+Mês02!BB140</f>
        <v>0</v>
      </c>
      <c r="BC140" s="412"/>
      <c r="BD140" s="412"/>
      <c r="BE140" s="412"/>
      <c r="BF140" s="412"/>
      <c r="BG140" s="412"/>
      <c r="BH140" s="413"/>
      <c r="BI140" s="409" t="e">
        <f>AF140+Mês02!BI140</f>
        <v>#REF!</v>
      </c>
      <c r="BJ140" s="412"/>
      <c r="BK140" s="412"/>
      <c r="BL140" s="412"/>
      <c r="BM140" s="412"/>
      <c r="BN140" s="412"/>
      <c r="BO140" s="412"/>
      <c r="BP140" s="561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>
        <f>SUM(Y86:Y140)</f>
        <v>0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576">
        <f>C71</f>
        <v>0</v>
      </c>
      <c r="D144" s="576"/>
      <c r="E144" s="576"/>
      <c r="F144" s="576"/>
      <c r="G144" s="576"/>
      <c r="H144" s="576"/>
      <c r="I144" s="576"/>
      <c r="J144" s="576"/>
      <c r="K144" s="576"/>
      <c r="L144" s="576"/>
      <c r="M144" s="576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3"/>
      <c r="AJ144" s="453"/>
      <c r="AK144" s="453"/>
      <c r="AL144" s="453"/>
      <c r="AM144" s="453"/>
      <c r="AN144" s="453"/>
      <c r="AO144" s="453"/>
      <c r="AP144" s="453"/>
      <c r="AQ144" s="453"/>
      <c r="AR144" s="453"/>
      <c r="AS144" s="453"/>
      <c r="AT144" s="453"/>
      <c r="AU144" s="453"/>
      <c r="AV144" s="453"/>
      <c r="AW144" s="453"/>
      <c r="AX144" s="70"/>
      <c r="AY144" s="2"/>
      <c r="AZ144" s="453">
        <f>AZ71</f>
        <v>0</v>
      </c>
      <c r="BA144" s="453"/>
      <c r="BB144" s="453"/>
      <c r="BC144" s="453"/>
      <c r="BD144" s="453"/>
      <c r="BE144" s="453"/>
      <c r="BF144" s="453"/>
      <c r="BG144" s="453"/>
      <c r="BH144" s="453"/>
      <c r="BI144" s="453"/>
      <c r="BJ144" s="453"/>
      <c r="BK144" s="453"/>
      <c r="BL144" s="453"/>
      <c r="BM144" s="453"/>
      <c r="BN144" s="453"/>
      <c r="BO144" s="453"/>
      <c r="BP144" s="16"/>
    </row>
    <row r="145" spans="1:68" x14ac:dyDescent="0.2">
      <c r="A145" s="11"/>
      <c r="B145" s="4"/>
      <c r="C145" s="577"/>
      <c r="D145" s="577"/>
      <c r="E145" s="577"/>
      <c r="F145" s="577"/>
      <c r="G145" s="577"/>
      <c r="H145" s="577"/>
      <c r="I145" s="577"/>
      <c r="J145" s="577"/>
      <c r="K145" s="577"/>
      <c r="L145" s="577"/>
      <c r="M145" s="577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94"/>
      <c r="AI145" s="494"/>
      <c r="AJ145" s="494"/>
      <c r="AK145" s="494"/>
      <c r="AL145" s="494"/>
      <c r="AM145" s="494"/>
      <c r="AN145" s="494"/>
      <c r="AO145" s="494"/>
      <c r="AP145" s="494"/>
      <c r="AQ145" s="494"/>
      <c r="AR145" s="494"/>
      <c r="AS145" s="494"/>
      <c r="AT145" s="494"/>
      <c r="AU145" s="494"/>
      <c r="AV145" s="494"/>
      <c r="AW145" s="494"/>
      <c r="AX145" s="70"/>
      <c r="AY145" s="2"/>
      <c r="AZ145" s="494"/>
      <c r="BA145" s="494"/>
      <c r="BB145" s="494"/>
      <c r="BC145" s="494"/>
      <c r="BD145" s="494"/>
      <c r="BE145" s="494"/>
      <c r="BF145" s="494"/>
      <c r="BG145" s="494"/>
      <c r="BH145" s="494"/>
      <c r="BI145" s="494"/>
      <c r="BJ145" s="494"/>
      <c r="BK145" s="494"/>
      <c r="BL145" s="494"/>
      <c r="BM145" s="494"/>
      <c r="BN145" s="494"/>
      <c r="BO145" s="494"/>
      <c r="BP145" s="16"/>
    </row>
    <row r="146" spans="1:68" x14ac:dyDescent="0.2">
      <c r="A146" s="11"/>
      <c r="B146" s="493" t="s">
        <v>22</v>
      </c>
      <c r="C146" s="574"/>
      <c r="D146" s="574"/>
      <c r="E146" s="574"/>
      <c r="F146" s="574"/>
      <c r="G146" s="574"/>
      <c r="H146" s="574"/>
      <c r="I146" s="574"/>
      <c r="J146" s="574"/>
      <c r="K146" s="574"/>
      <c r="L146" s="574"/>
      <c r="M146" s="574"/>
      <c r="N146" s="575"/>
      <c r="O146" s="447" t="s">
        <v>2</v>
      </c>
      <c r="P146" s="443"/>
      <c r="Q146" s="443"/>
      <c r="R146" s="443"/>
      <c r="S146" s="443"/>
      <c r="T146" s="443"/>
      <c r="U146" s="443"/>
      <c r="V146" s="443"/>
      <c r="W146" s="443"/>
      <c r="X146" s="443"/>
      <c r="Y146" s="443"/>
      <c r="Z146" s="443"/>
      <c r="AA146" s="443"/>
      <c r="AB146" s="443"/>
      <c r="AC146" s="443"/>
      <c r="AD146" s="443"/>
      <c r="AE146" s="443"/>
      <c r="AF146" s="566"/>
      <c r="AG146" s="447" t="s">
        <v>0</v>
      </c>
      <c r="AH146" s="443"/>
      <c r="AI146" s="443"/>
      <c r="AJ146" s="443"/>
      <c r="AK146" s="443"/>
      <c r="AL146" s="443"/>
      <c r="AM146" s="443"/>
      <c r="AN146" s="443"/>
      <c r="AO146" s="443"/>
      <c r="AP146" s="443"/>
      <c r="AQ146" s="443"/>
      <c r="AR146" s="443"/>
      <c r="AS146" s="443"/>
      <c r="AT146" s="443"/>
      <c r="AU146" s="443"/>
      <c r="AV146" s="443"/>
      <c r="AW146" s="443"/>
      <c r="AX146" s="566"/>
      <c r="AY146" s="447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885">
    <mergeCell ref="AC14:AD14"/>
    <mergeCell ref="AC24:AD24"/>
    <mergeCell ref="AC25:AD25"/>
    <mergeCell ref="AC26:AD26"/>
    <mergeCell ref="R141:X141"/>
    <mergeCell ref="Y141:AE141"/>
    <mergeCell ref="E29:AB29"/>
    <mergeCell ref="E30:AB30"/>
    <mergeCell ref="AC36:AD36"/>
    <mergeCell ref="AE44:AJ44"/>
    <mergeCell ref="AF141:AM141"/>
    <mergeCell ref="AE32:AJ32"/>
    <mergeCell ref="L77:AD77"/>
    <mergeCell ref="B79:K79"/>
    <mergeCell ref="AC29:AD29"/>
    <mergeCell ref="AC30:AD30"/>
    <mergeCell ref="B83:BP83"/>
    <mergeCell ref="BB92:BH92"/>
    <mergeCell ref="AN93:AT93"/>
    <mergeCell ref="AU93:BA93"/>
    <mergeCell ref="AN97:AT97"/>
    <mergeCell ref="AU97:BA97"/>
    <mergeCell ref="B84:D85"/>
    <mergeCell ref="E85:J85"/>
    <mergeCell ref="L4:AD4"/>
    <mergeCell ref="L9:AD9"/>
    <mergeCell ref="B6:K6"/>
    <mergeCell ref="B7:K7"/>
    <mergeCell ref="B8:K8"/>
    <mergeCell ref="B9:K9"/>
    <mergeCell ref="B4:K4"/>
    <mergeCell ref="B5:K5"/>
    <mergeCell ref="L7:AD7"/>
    <mergeCell ref="L8:AD8"/>
    <mergeCell ref="AF86:AM86"/>
    <mergeCell ref="AF87:AM87"/>
    <mergeCell ref="AN87:AT87"/>
    <mergeCell ref="BI87:BP87"/>
    <mergeCell ref="B86:D86"/>
    <mergeCell ref="AC27:AD27"/>
    <mergeCell ref="AC15:AD15"/>
    <mergeCell ref="AC16:AD16"/>
    <mergeCell ref="AC17:AD17"/>
    <mergeCell ref="AC18:AD18"/>
    <mergeCell ref="E20:AB20"/>
    <mergeCell ref="E21:AB21"/>
    <mergeCell ref="AC19:AD19"/>
    <mergeCell ref="E18:AB18"/>
    <mergeCell ref="E19:AB19"/>
    <mergeCell ref="K84:AM84"/>
    <mergeCell ref="AN84:BP84"/>
    <mergeCell ref="K85:Q85"/>
    <mergeCell ref="R85:X85"/>
    <mergeCell ref="Y85:AE85"/>
    <mergeCell ref="AF85:AM85"/>
    <mergeCell ref="AN85:AT85"/>
    <mergeCell ref="BI48:BP48"/>
    <mergeCell ref="BI49:BP49"/>
    <mergeCell ref="B81:K81"/>
    <mergeCell ref="L80:AD80"/>
    <mergeCell ref="L81:AD81"/>
    <mergeCell ref="B80:K80"/>
    <mergeCell ref="BI39:BP39"/>
    <mergeCell ref="BI45:BP45"/>
    <mergeCell ref="AE49:AJ49"/>
    <mergeCell ref="AE50:AJ50"/>
    <mergeCell ref="AK49:AR49"/>
    <mergeCell ref="AK50:AR50"/>
    <mergeCell ref="AK40:AR40"/>
    <mergeCell ref="AK45:AR45"/>
    <mergeCell ref="B48:D48"/>
    <mergeCell ref="AK39:AR39"/>
    <mergeCell ref="E45:AB45"/>
    <mergeCell ref="E48:AB48"/>
    <mergeCell ref="E49:AB49"/>
    <mergeCell ref="E47:AB47"/>
    <mergeCell ref="AE54:AJ54"/>
    <mergeCell ref="AE55:AJ55"/>
    <mergeCell ref="AE56:AJ56"/>
    <mergeCell ref="AN89:AT89"/>
    <mergeCell ref="AU89:BA89"/>
    <mergeCell ref="BI85:BP85"/>
    <mergeCell ref="AT81:AZ81"/>
    <mergeCell ref="AU85:BA85"/>
    <mergeCell ref="AK48:AR48"/>
    <mergeCell ref="AK41:AR41"/>
    <mergeCell ref="AK42:AR42"/>
    <mergeCell ref="AK43:AR43"/>
    <mergeCell ref="AT82:AZ82"/>
    <mergeCell ref="AE79:AS79"/>
    <mergeCell ref="AT79:AZ79"/>
    <mergeCell ref="BA78:BE78"/>
    <mergeCell ref="BF78:BP78"/>
    <mergeCell ref="BI86:BP86"/>
    <mergeCell ref="AN86:AT86"/>
    <mergeCell ref="AE77:AS77"/>
    <mergeCell ref="AS68:AZ68"/>
    <mergeCell ref="AK56:AR56"/>
    <mergeCell ref="AK63:AR63"/>
    <mergeCell ref="AK64:AR64"/>
    <mergeCell ref="AT77:AZ77"/>
    <mergeCell ref="Y89:AE89"/>
    <mergeCell ref="BI88:BP88"/>
    <mergeCell ref="B77:K77"/>
    <mergeCell ref="B78:K78"/>
    <mergeCell ref="L78:AD78"/>
    <mergeCell ref="AG73:AX73"/>
    <mergeCell ref="B37:D37"/>
    <mergeCell ref="B38:D38"/>
    <mergeCell ref="C71:M72"/>
    <mergeCell ref="B42:D42"/>
    <mergeCell ref="B43:D43"/>
    <mergeCell ref="Z68:AC68"/>
    <mergeCell ref="AE51:AJ51"/>
    <mergeCell ref="AE64:AJ64"/>
    <mergeCell ref="AE68:AJ68"/>
    <mergeCell ref="AK68:AR68"/>
    <mergeCell ref="AE66:AJ66"/>
    <mergeCell ref="AE67:AJ67"/>
    <mergeCell ref="AE65:AJ65"/>
    <mergeCell ref="AE25:AJ25"/>
    <mergeCell ref="AE27:AJ27"/>
    <mergeCell ref="BI37:BP37"/>
    <mergeCell ref="BI38:BP38"/>
    <mergeCell ref="AS36:AZ36"/>
    <mergeCell ref="BA35:BH35"/>
    <mergeCell ref="AS35:AZ35"/>
    <mergeCell ref="BA49:BH49"/>
    <mergeCell ref="BA68:BH68"/>
    <mergeCell ref="BI54:BP54"/>
    <mergeCell ref="BI55:BP55"/>
    <mergeCell ref="BI68:BP68"/>
    <mergeCell ref="BI26:BP26"/>
    <mergeCell ref="AE36:AJ36"/>
    <mergeCell ref="BI27:BP27"/>
    <mergeCell ref="BA36:BH36"/>
    <mergeCell ref="BA28:BH28"/>
    <mergeCell ref="BA29:BH29"/>
    <mergeCell ref="BA30:BH30"/>
    <mergeCell ref="BI28:BP28"/>
    <mergeCell ref="BI29:BP29"/>
    <mergeCell ref="BI30:BP30"/>
    <mergeCell ref="BI31:BP31"/>
    <mergeCell ref="BI32:BP32"/>
    <mergeCell ref="BI33:BP33"/>
    <mergeCell ref="BI36:BP36"/>
    <mergeCell ref="BI35:BP35"/>
    <mergeCell ref="BI34:BP34"/>
    <mergeCell ref="AE26:AJ26"/>
    <mergeCell ref="AE30:AJ30"/>
    <mergeCell ref="E33:AB33"/>
    <mergeCell ref="E34:AB34"/>
    <mergeCell ref="B29:D29"/>
    <mergeCell ref="B26:D26"/>
    <mergeCell ref="BB85:BH85"/>
    <mergeCell ref="AK36:AR36"/>
    <mergeCell ref="AK33:AR33"/>
    <mergeCell ref="AE81:AN81"/>
    <mergeCell ref="P71:AE72"/>
    <mergeCell ref="O73:AF73"/>
    <mergeCell ref="AH71:AW72"/>
    <mergeCell ref="AO81:AS81"/>
    <mergeCell ref="L79:AD79"/>
    <mergeCell ref="B73:N73"/>
    <mergeCell ref="E84:J84"/>
    <mergeCell ref="AS29:AZ29"/>
    <mergeCell ref="AS30:AZ30"/>
    <mergeCell ref="AS31:AZ31"/>
    <mergeCell ref="AS26:AZ26"/>
    <mergeCell ref="AK30:AR30"/>
    <mergeCell ref="AK28:AR28"/>
    <mergeCell ref="AS27:AZ27"/>
    <mergeCell ref="AS32:AZ32"/>
    <mergeCell ref="BA34:BH34"/>
    <mergeCell ref="E28:AB28"/>
    <mergeCell ref="B28:D28"/>
    <mergeCell ref="E17:AB17"/>
    <mergeCell ref="E36:AB36"/>
    <mergeCell ref="B34:D34"/>
    <mergeCell ref="E35:AB35"/>
    <mergeCell ref="E26:AB26"/>
    <mergeCell ref="B32:D32"/>
    <mergeCell ref="B13:D13"/>
    <mergeCell ref="B14:D14"/>
    <mergeCell ref="E13:AB13"/>
    <mergeCell ref="E24:AB24"/>
    <mergeCell ref="B27:D27"/>
    <mergeCell ref="E23:AB23"/>
    <mergeCell ref="B15:D15"/>
    <mergeCell ref="B16:D16"/>
    <mergeCell ref="B17:D17"/>
    <mergeCell ref="B18:D18"/>
    <mergeCell ref="E15:AB15"/>
    <mergeCell ref="E16:AB16"/>
    <mergeCell ref="B31:D31"/>
    <mergeCell ref="B35:D35"/>
    <mergeCell ref="B33:D33"/>
    <mergeCell ref="B30:D30"/>
    <mergeCell ref="B2:AC2"/>
    <mergeCell ref="B10:BP10"/>
    <mergeCell ref="B11:D12"/>
    <mergeCell ref="AE11:AJ11"/>
    <mergeCell ref="AE12:AJ12"/>
    <mergeCell ref="AC22:AD22"/>
    <mergeCell ref="AE19:AJ19"/>
    <mergeCell ref="AK22:AR22"/>
    <mergeCell ref="AK19:AR19"/>
    <mergeCell ref="AS18:AZ18"/>
    <mergeCell ref="AK11:AZ11"/>
    <mergeCell ref="AK12:AR12"/>
    <mergeCell ref="AC11:AD11"/>
    <mergeCell ref="AO9:AS9"/>
    <mergeCell ref="AE8:AN8"/>
    <mergeCell ref="L5:AD5"/>
    <mergeCell ref="L6:AD6"/>
    <mergeCell ref="E11:AB12"/>
    <mergeCell ref="AC12:AD12"/>
    <mergeCell ref="AC13:AD13"/>
    <mergeCell ref="E14:AB14"/>
    <mergeCell ref="B19:D19"/>
    <mergeCell ref="B22:D22"/>
    <mergeCell ref="AC21:AD21"/>
    <mergeCell ref="E25:AB25"/>
    <mergeCell ref="B21:D21"/>
    <mergeCell ref="B20:D20"/>
    <mergeCell ref="AK27:AR27"/>
    <mergeCell ref="AO8:AS8"/>
    <mergeCell ref="AK23:AR23"/>
    <mergeCell ref="AS14:AZ14"/>
    <mergeCell ref="AS16:AZ16"/>
    <mergeCell ref="AS17:AZ17"/>
    <mergeCell ref="AS15:AZ15"/>
    <mergeCell ref="B24:D24"/>
    <mergeCell ref="B23:D23"/>
    <mergeCell ref="AC23:AD23"/>
    <mergeCell ref="AC20:AD20"/>
    <mergeCell ref="E27:AB27"/>
    <mergeCell ref="B25:D25"/>
    <mergeCell ref="AS20:AZ20"/>
    <mergeCell ref="AS25:AZ25"/>
    <mergeCell ref="E22:AB22"/>
    <mergeCell ref="AS23:AZ23"/>
    <mergeCell ref="AS24:AZ24"/>
    <mergeCell ref="AE17:AJ17"/>
    <mergeCell ref="AE18:AJ18"/>
    <mergeCell ref="AE21:AJ21"/>
    <mergeCell ref="AC28:AD28"/>
    <mergeCell ref="AK25:AR25"/>
    <mergeCell ref="AK26:AR26"/>
    <mergeCell ref="AK24:AR24"/>
    <mergeCell ref="AK21:AR21"/>
    <mergeCell ref="B82:K82"/>
    <mergeCell ref="L82:AD82"/>
    <mergeCell ref="AO82:AS82"/>
    <mergeCell ref="B39:D39"/>
    <mergeCell ref="E37:AB37"/>
    <mergeCell ref="AC35:AD35"/>
    <mergeCell ref="E31:AB31"/>
    <mergeCell ref="E32:AB32"/>
    <mergeCell ref="AC31:AD31"/>
    <mergeCell ref="AC32:AD32"/>
    <mergeCell ref="AE35:AJ35"/>
    <mergeCell ref="AE34:AJ34"/>
    <mergeCell ref="AC33:AD33"/>
    <mergeCell ref="AC34:AD34"/>
    <mergeCell ref="AE31:AJ31"/>
    <mergeCell ref="AK35:AR35"/>
    <mergeCell ref="AE28:AJ28"/>
    <mergeCell ref="AE29:AJ29"/>
    <mergeCell ref="AE33:AJ33"/>
    <mergeCell ref="AK14:AR14"/>
    <mergeCell ref="AK15:AR15"/>
    <mergeCell ref="AE14:AJ14"/>
    <mergeCell ref="BI12:BP12"/>
    <mergeCell ref="BA13:BH13"/>
    <mergeCell ref="BA80:BD80"/>
    <mergeCell ref="BE80:BI80"/>
    <mergeCell ref="AE15:AJ15"/>
    <mergeCell ref="AE16:AJ16"/>
    <mergeCell ref="AS12:AZ12"/>
    <mergeCell ref="AK13:AR13"/>
    <mergeCell ref="AK20:AR20"/>
    <mergeCell ref="AE20:AJ20"/>
    <mergeCell ref="AS19:AZ19"/>
    <mergeCell ref="AS21:AZ21"/>
    <mergeCell ref="AS22:AZ22"/>
    <mergeCell ref="BA12:BH12"/>
    <mergeCell ref="AE24:AJ24"/>
    <mergeCell ref="AE22:AJ22"/>
    <mergeCell ref="AE23:AJ23"/>
    <mergeCell ref="AK16:AR16"/>
    <mergeCell ref="AK17:AR17"/>
    <mergeCell ref="BK80:BO80"/>
    <mergeCell ref="BI25:BP25"/>
    <mergeCell ref="B36:D36"/>
    <mergeCell ref="AE52:AJ52"/>
    <mergeCell ref="AE45:AJ45"/>
    <mergeCell ref="AE46:AJ46"/>
    <mergeCell ref="AE47:AJ47"/>
    <mergeCell ref="E39:AB39"/>
    <mergeCell ref="B44:D44"/>
    <mergeCell ref="B45:D45"/>
    <mergeCell ref="B41:D41"/>
    <mergeCell ref="B46:D46"/>
    <mergeCell ref="E40:AB40"/>
    <mergeCell ref="E41:AB41"/>
    <mergeCell ref="E42:AB42"/>
    <mergeCell ref="E43:AB43"/>
    <mergeCell ref="E44:AB44"/>
    <mergeCell ref="E38:AB38"/>
    <mergeCell ref="B40:D40"/>
    <mergeCell ref="B47:D47"/>
    <mergeCell ref="E46:AB46"/>
    <mergeCell ref="AE39:AJ39"/>
    <mergeCell ref="AE40:AJ40"/>
    <mergeCell ref="AE41:AJ41"/>
    <mergeCell ref="AE42:AJ42"/>
    <mergeCell ref="AE48:AJ48"/>
    <mergeCell ref="E86:J86"/>
    <mergeCell ref="K86:Q86"/>
    <mergeCell ref="R86:X86"/>
    <mergeCell ref="AU87:BA87"/>
    <mergeCell ref="BB87:BH87"/>
    <mergeCell ref="Y86:AE86"/>
    <mergeCell ref="B90:D90"/>
    <mergeCell ref="BB88:BH88"/>
    <mergeCell ref="BB89:BH89"/>
    <mergeCell ref="BB90:BH90"/>
    <mergeCell ref="R88:X88"/>
    <mergeCell ref="R89:X89"/>
    <mergeCell ref="AF89:AM89"/>
    <mergeCell ref="B87:D87"/>
    <mergeCell ref="E87:J87"/>
    <mergeCell ref="E89:J89"/>
    <mergeCell ref="E90:J90"/>
    <mergeCell ref="K88:Q88"/>
    <mergeCell ref="AU88:BA88"/>
    <mergeCell ref="AF88:AM88"/>
    <mergeCell ref="AN88:AT88"/>
    <mergeCell ref="Y87:AE87"/>
    <mergeCell ref="AU86:BA86"/>
    <mergeCell ref="BB86:BH86"/>
    <mergeCell ref="B99:D99"/>
    <mergeCell ref="K98:Q98"/>
    <mergeCell ref="K97:Q97"/>
    <mergeCell ref="E96:J96"/>
    <mergeCell ref="E99:J99"/>
    <mergeCell ref="K96:Q96"/>
    <mergeCell ref="B91:D91"/>
    <mergeCell ref="B96:D96"/>
    <mergeCell ref="B97:D97"/>
    <mergeCell ref="B92:D92"/>
    <mergeCell ref="B94:D94"/>
    <mergeCell ref="B95:D95"/>
    <mergeCell ref="B93:D93"/>
    <mergeCell ref="E92:J92"/>
    <mergeCell ref="B140:D140"/>
    <mergeCell ref="E139:J139"/>
    <mergeCell ref="Y139:AE139"/>
    <mergeCell ref="E140:J140"/>
    <mergeCell ref="Y140:AE140"/>
    <mergeCell ref="B110:D110"/>
    <mergeCell ref="R140:X140"/>
    <mergeCell ref="B138:D138"/>
    <mergeCell ref="B139:D139"/>
    <mergeCell ref="B113:D113"/>
    <mergeCell ref="B114:D114"/>
    <mergeCell ref="K140:Q140"/>
    <mergeCell ref="E113:J113"/>
    <mergeCell ref="E112:J112"/>
    <mergeCell ref="E117:J117"/>
    <mergeCell ref="E118:J118"/>
    <mergeCell ref="E119:J119"/>
    <mergeCell ref="E120:J120"/>
    <mergeCell ref="B121:D121"/>
    <mergeCell ref="B122:D122"/>
    <mergeCell ref="B123:D123"/>
    <mergeCell ref="B116:D116"/>
    <mergeCell ref="B117:D117"/>
    <mergeCell ref="B118:D118"/>
    <mergeCell ref="BB91:BH91"/>
    <mergeCell ref="AU95:BA95"/>
    <mergeCell ref="BB95:BH95"/>
    <mergeCell ref="BB94:BH94"/>
    <mergeCell ref="R94:X94"/>
    <mergeCell ref="BB93:BH93"/>
    <mergeCell ref="B111:D111"/>
    <mergeCell ref="B112:D112"/>
    <mergeCell ref="B98:D98"/>
    <mergeCell ref="B100:D100"/>
    <mergeCell ref="AN108:AT108"/>
    <mergeCell ref="AN111:AT111"/>
    <mergeCell ref="B103:D103"/>
    <mergeCell ref="E107:J107"/>
    <mergeCell ref="E108:J108"/>
    <mergeCell ref="E111:J111"/>
    <mergeCell ref="B104:D104"/>
    <mergeCell ref="R96:X96"/>
    <mergeCell ref="B105:D105"/>
    <mergeCell ref="B106:D106"/>
    <mergeCell ref="B107:D107"/>
    <mergeCell ref="B108:D108"/>
    <mergeCell ref="Y96:AE96"/>
    <mergeCell ref="R97:X97"/>
    <mergeCell ref="AF90:AM90"/>
    <mergeCell ref="R92:X92"/>
    <mergeCell ref="AU90:BA90"/>
    <mergeCell ref="AN91:AT91"/>
    <mergeCell ref="R93:X93"/>
    <mergeCell ref="Y93:AE93"/>
    <mergeCell ref="AU92:BA92"/>
    <mergeCell ref="AN92:AT92"/>
    <mergeCell ref="AN94:AT94"/>
    <mergeCell ref="AN90:AT90"/>
    <mergeCell ref="AN99:AT99"/>
    <mergeCell ref="Y94:AE94"/>
    <mergeCell ref="R95:X95"/>
    <mergeCell ref="Y97:AE97"/>
    <mergeCell ref="AN95:AT95"/>
    <mergeCell ref="R98:X98"/>
    <mergeCell ref="Y98:AE98"/>
    <mergeCell ref="AU91:BA91"/>
    <mergeCell ref="AF97:AM97"/>
    <mergeCell ref="AN98:AT98"/>
    <mergeCell ref="AU99:BA99"/>
    <mergeCell ref="AU98:BA98"/>
    <mergeCell ref="AF92:AM92"/>
    <mergeCell ref="AF93:AM93"/>
    <mergeCell ref="R91:X91"/>
    <mergeCell ref="AU96:BA96"/>
    <mergeCell ref="AN96:AT96"/>
    <mergeCell ref="AF95:AM95"/>
    <mergeCell ref="AU94:BA94"/>
    <mergeCell ref="K141:Q141"/>
    <mergeCell ref="B146:N146"/>
    <mergeCell ref="O146:AF146"/>
    <mergeCell ref="P144:AE145"/>
    <mergeCell ref="C144:M145"/>
    <mergeCell ref="AT8:AZ8"/>
    <mergeCell ref="AT9:AZ9"/>
    <mergeCell ref="Y91:AE91"/>
    <mergeCell ref="B89:D89"/>
    <mergeCell ref="E88:J88"/>
    <mergeCell ref="K93:Q93"/>
    <mergeCell ref="B75:AC75"/>
    <mergeCell ref="E141:J141"/>
    <mergeCell ref="Y92:AE92"/>
    <mergeCell ref="AF91:AM91"/>
    <mergeCell ref="E95:J95"/>
    <mergeCell ref="K92:Q92"/>
    <mergeCell ref="E138:J138"/>
    <mergeCell ref="B141:D141"/>
    <mergeCell ref="R87:X87"/>
    <mergeCell ref="AF96:AM96"/>
    <mergeCell ref="B88:D88"/>
    <mergeCell ref="Y95:AE95"/>
    <mergeCell ref="K95:Q95"/>
    <mergeCell ref="AT4:AZ4"/>
    <mergeCell ref="AT6:AZ6"/>
    <mergeCell ref="AZ71:BO72"/>
    <mergeCell ref="AY73:BP73"/>
    <mergeCell ref="AE37:AJ37"/>
    <mergeCell ref="BA5:BE5"/>
    <mergeCell ref="AE4:AS4"/>
    <mergeCell ref="BF5:BP5"/>
    <mergeCell ref="BA7:BD7"/>
    <mergeCell ref="AE13:AJ13"/>
    <mergeCell ref="AK29:AR29"/>
    <mergeCell ref="BA23:BH23"/>
    <mergeCell ref="BA24:BH24"/>
    <mergeCell ref="BA33:BH33"/>
    <mergeCell ref="BA32:BH32"/>
    <mergeCell ref="BA27:BH27"/>
    <mergeCell ref="BA16:BH16"/>
    <mergeCell ref="BA17:BH17"/>
    <mergeCell ref="BA15:BH15"/>
    <mergeCell ref="BA18:BH18"/>
    <mergeCell ref="BA21:BH21"/>
    <mergeCell ref="BA22:BH22"/>
    <mergeCell ref="BA19:BH19"/>
    <mergeCell ref="BA20:BH20"/>
    <mergeCell ref="AE6:AS6"/>
    <mergeCell ref="AE38:AJ38"/>
    <mergeCell ref="BA14:BH14"/>
    <mergeCell ref="BI13:BP13"/>
    <mergeCell ref="BI14:BP14"/>
    <mergeCell ref="AS13:AZ13"/>
    <mergeCell ref="AK18:AR18"/>
    <mergeCell ref="AK32:AR32"/>
    <mergeCell ref="AS28:AZ28"/>
    <mergeCell ref="BA25:BH25"/>
    <mergeCell ref="BA26:BH26"/>
    <mergeCell ref="BA31:BH31"/>
    <mergeCell ref="BI15:BP15"/>
    <mergeCell ref="BI16:BP16"/>
    <mergeCell ref="BI21:BP21"/>
    <mergeCell ref="BI22:BP22"/>
    <mergeCell ref="BI17:BP17"/>
    <mergeCell ref="BI18:BP18"/>
    <mergeCell ref="BI19:BP19"/>
    <mergeCell ref="BI20:BP20"/>
    <mergeCell ref="BI23:BP23"/>
    <mergeCell ref="BI24:BP24"/>
    <mergeCell ref="BA37:BH37"/>
    <mergeCell ref="BA11:BP11"/>
    <mergeCell ref="BK7:BO7"/>
    <mergeCell ref="AE43:AJ43"/>
    <mergeCell ref="AS34:AZ34"/>
    <mergeCell ref="AK34:AR34"/>
    <mergeCell ref="AK31:AR31"/>
    <mergeCell ref="AU105:BA105"/>
    <mergeCell ref="AU102:BA102"/>
    <mergeCell ref="AE53:AJ53"/>
    <mergeCell ref="AE58:AJ58"/>
    <mergeCell ref="AE63:AJ63"/>
    <mergeCell ref="AS33:AZ33"/>
    <mergeCell ref="AE57:AJ57"/>
    <mergeCell ref="AE59:AJ59"/>
    <mergeCell ref="AE60:AJ60"/>
    <mergeCell ref="AE61:AJ61"/>
    <mergeCell ref="AE62:AJ62"/>
    <mergeCell ref="AK44:AR44"/>
    <mergeCell ref="AK37:AR37"/>
    <mergeCell ref="BI89:BP89"/>
    <mergeCell ref="BI91:BP91"/>
    <mergeCell ref="BI92:BP92"/>
    <mergeCell ref="BA38:BH38"/>
    <mergeCell ref="BA45:BH45"/>
    <mergeCell ref="BE7:BI7"/>
    <mergeCell ref="BI110:BP110"/>
    <mergeCell ref="BI111:BP111"/>
    <mergeCell ref="BI112:BP112"/>
    <mergeCell ref="BI93:BP93"/>
    <mergeCell ref="BI108:BP108"/>
    <mergeCell ref="BI94:BP94"/>
    <mergeCell ref="BI98:BP98"/>
    <mergeCell ref="AH144:AW145"/>
    <mergeCell ref="AG146:AX146"/>
    <mergeCell ref="AU110:BA110"/>
    <mergeCell ref="AU114:BA114"/>
    <mergeCell ref="BB109:BH109"/>
    <mergeCell ref="BB110:BH110"/>
    <mergeCell ref="AN112:AT112"/>
    <mergeCell ref="AU141:BA141"/>
    <mergeCell ref="BB141:BH141"/>
    <mergeCell ref="AN116:AT116"/>
    <mergeCell ref="AU111:BA111"/>
    <mergeCell ref="BB139:BH139"/>
    <mergeCell ref="AN140:AT140"/>
    <mergeCell ref="AU140:BA140"/>
    <mergeCell ref="BB140:BH140"/>
    <mergeCell ref="AN139:AT139"/>
    <mergeCell ref="AY146:BP146"/>
    <mergeCell ref="BI138:BP138"/>
    <mergeCell ref="AZ144:BO145"/>
    <mergeCell ref="BB138:BH138"/>
    <mergeCell ref="BI122:BP122"/>
    <mergeCell ref="BI123:BP123"/>
    <mergeCell ref="BI115:BP115"/>
    <mergeCell ref="BI116:BP116"/>
    <mergeCell ref="BI107:BP107"/>
    <mergeCell ref="B50:D50"/>
    <mergeCell ref="B51:D51"/>
    <mergeCell ref="B66:D66"/>
    <mergeCell ref="B67:D67"/>
    <mergeCell ref="E63:AB63"/>
    <mergeCell ref="AN114:AT114"/>
    <mergeCell ref="BI109:BP109"/>
    <mergeCell ref="BI113:BP113"/>
    <mergeCell ref="AU113:BA113"/>
    <mergeCell ref="BB97:BH97"/>
    <mergeCell ref="BB108:BH108"/>
    <mergeCell ref="AU103:BA103"/>
    <mergeCell ref="AU104:BA104"/>
    <mergeCell ref="AU107:BA107"/>
    <mergeCell ref="E50:AB50"/>
    <mergeCell ref="E51:AB51"/>
    <mergeCell ref="B63:D63"/>
    <mergeCell ref="B64:D64"/>
    <mergeCell ref="B65:D65"/>
    <mergeCell ref="B58:D58"/>
    <mergeCell ref="B59:D59"/>
    <mergeCell ref="B60:D60"/>
    <mergeCell ref="BI90:BP90"/>
    <mergeCell ref="BI124:BP124"/>
    <mergeCell ref="AU139:BA139"/>
    <mergeCell ref="AN138:AT138"/>
    <mergeCell ref="AU138:BA138"/>
    <mergeCell ref="E64:AB64"/>
    <mergeCell ref="E65:AB65"/>
    <mergeCell ref="E62:AB62"/>
    <mergeCell ref="B62:D62"/>
    <mergeCell ref="BI58:BP58"/>
    <mergeCell ref="BA59:BH59"/>
    <mergeCell ref="BI59:BP59"/>
    <mergeCell ref="B101:D101"/>
    <mergeCell ref="B102:D102"/>
    <mergeCell ref="AN110:AT110"/>
    <mergeCell ref="E66:AB66"/>
    <mergeCell ref="E67:AB67"/>
    <mergeCell ref="AF94:AM94"/>
    <mergeCell ref="AF140:AM140"/>
    <mergeCell ref="AN118:AT118"/>
    <mergeCell ref="AF98:AM98"/>
    <mergeCell ref="AK55:AR55"/>
    <mergeCell ref="BI118:BP118"/>
    <mergeCell ref="BI119:BP119"/>
    <mergeCell ref="AU115:BA115"/>
    <mergeCell ref="AN109:AT109"/>
    <mergeCell ref="AU109:BA109"/>
    <mergeCell ref="AN117:AT117"/>
    <mergeCell ref="AU116:BA116"/>
    <mergeCell ref="AU118:BA118"/>
    <mergeCell ref="AN123:AT123"/>
    <mergeCell ref="AU123:BA123"/>
    <mergeCell ref="AN124:AT124"/>
    <mergeCell ref="AN115:AT115"/>
    <mergeCell ref="BB105:BH105"/>
    <mergeCell ref="BB106:BH106"/>
    <mergeCell ref="BB96:BH96"/>
    <mergeCell ref="AU108:BA108"/>
    <mergeCell ref="AK67:AR67"/>
    <mergeCell ref="BI60:BP60"/>
    <mergeCell ref="BI61:BP61"/>
    <mergeCell ref="BA62:BH62"/>
    <mergeCell ref="BI141:BP141"/>
    <mergeCell ref="BI139:BP139"/>
    <mergeCell ref="BI140:BP140"/>
    <mergeCell ref="BI95:BP95"/>
    <mergeCell ref="BI96:BP96"/>
    <mergeCell ref="BI97:BP97"/>
    <mergeCell ref="BI121:BP121"/>
    <mergeCell ref="BI117:BP117"/>
    <mergeCell ref="AN141:AT141"/>
    <mergeCell ref="AU112:BA112"/>
    <mergeCell ref="BI114:BP114"/>
    <mergeCell ref="BB107:BH107"/>
    <mergeCell ref="BB104:BH104"/>
    <mergeCell ref="AN100:AT100"/>
    <mergeCell ref="AU100:BA100"/>
    <mergeCell ref="BB98:BH98"/>
    <mergeCell ref="AN101:AT101"/>
    <mergeCell ref="AU101:BA101"/>
    <mergeCell ref="AN107:AT107"/>
    <mergeCell ref="AN113:AT113"/>
    <mergeCell ref="AU119:BA119"/>
    <mergeCell ref="AN120:AT120"/>
    <mergeCell ref="AU120:BA120"/>
    <mergeCell ref="AN102:AT102"/>
    <mergeCell ref="E56:AB56"/>
    <mergeCell ref="E57:AB57"/>
    <mergeCell ref="E58:AB58"/>
    <mergeCell ref="E59:AB59"/>
    <mergeCell ref="B49:D49"/>
    <mergeCell ref="B52:D52"/>
    <mergeCell ref="B53:D53"/>
    <mergeCell ref="E60:AB60"/>
    <mergeCell ref="E61:AB61"/>
    <mergeCell ref="E52:AB52"/>
    <mergeCell ref="E53:AB53"/>
    <mergeCell ref="E54:AB54"/>
    <mergeCell ref="E55:AB55"/>
    <mergeCell ref="B54:D54"/>
    <mergeCell ref="B55:D55"/>
    <mergeCell ref="B56:D56"/>
    <mergeCell ref="B61:D61"/>
    <mergeCell ref="B57:D57"/>
    <mergeCell ref="AK65:AR65"/>
    <mergeCell ref="AK66:AR66"/>
    <mergeCell ref="AK59:AR59"/>
    <mergeCell ref="AK60:AR60"/>
    <mergeCell ref="AK61:AR61"/>
    <mergeCell ref="AK62:AR62"/>
    <mergeCell ref="AK46:AR46"/>
    <mergeCell ref="AK47:AR47"/>
    <mergeCell ref="BA55:BH55"/>
    <mergeCell ref="AK57:AR57"/>
    <mergeCell ref="AK58:AR58"/>
    <mergeCell ref="AK51:AR51"/>
    <mergeCell ref="AK52:AR52"/>
    <mergeCell ref="AK53:AR53"/>
    <mergeCell ref="AK54:AR54"/>
    <mergeCell ref="BA54:BH54"/>
    <mergeCell ref="BA50:BH50"/>
    <mergeCell ref="BA60:BH60"/>
    <mergeCell ref="BA61:BH61"/>
    <mergeCell ref="BA56:BH56"/>
    <mergeCell ref="AK38:AR38"/>
    <mergeCell ref="BA40:BH40"/>
    <mergeCell ref="BI40:BP40"/>
    <mergeCell ref="BA41:BH41"/>
    <mergeCell ref="BI41:BP41"/>
    <mergeCell ref="BA43:BH43"/>
    <mergeCell ref="BI43:BP43"/>
    <mergeCell ref="BA44:BH44"/>
    <mergeCell ref="BI44:BP44"/>
    <mergeCell ref="BI42:BP42"/>
    <mergeCell ref="BA39:BH39"/>
    <mergeCell ref="BA42:BH42"/>
    <mergeCell ref="BI50:BP50"/>
    <mergeCell ref="BI51:BP51"/>
    <mergeCell ref="BA52:BH52"/>
    <mergeCell ref="BI52:BP52"/>
    <mergeCell ref="BA53:BH53"/>
    <mergeCell ref="BA46:BH46"/>
    <mergeCell ref="BI46:BP46"/>
    <mergeCell ref="BA47:BH47"/>
    <mergeCell ref="BI47:BP47"/>
    <mergeCell ref="BI53:BP53"/>
    <mergeCell ref="BA48:BH48"/>
    <mergeCell ref="BA51:BH51"/>
    <mergeCell ref="BI56:BP56"/>
    <mergeCell ref="BA57:BH57"/>
    <mergeCell ref="BI57:BP57"/>
    <mergeCell ref="BA58:BH58"/>
    <mergeCell ref="BI66:BP66"/>
    <mergeCell ref="BA67:BH67"/>
    <mergeCell ref="BI67:BP67"/>
    <mergeCell ref="BA64:BH64"/>
    <mergeCell ref="BI64:BP64"/>
    <mergeCell ref="BA65:BH65"/>
    <mergeCell ref="BI65:BP65"/>
    <mergeCell ref="BI62:BP62"/>
    <mergeCell ref="BA63:BH63"/>
    <mergeCell ref="BI63:BP63"/>
    <mergeCell ref="BA66:BH66"/>
    <mergeCell ref="E100:J100"/>
    <mergeCell ref="E101:J101"/>
    <mergeCell ref="E102:J102"/>
    <mergeCell ref="E103:J103"/>
    <mergeCell ref="K87:Q87"/>
    <mergeCell ref="K94:Q94"/>
    <mergeCell ref="K91:Q91"/>
    <mergeCell ref="E91:J91"/>
    <mergeCell ref="Y88:AE88"/>
    <mergeCell ref="K90:Q90"/>
    <mergeCell ref="K89:Q89"/>
    <mergeCell ref="E93:J93"/>
    <mergeCell ref="E97:J97"/>
    <mergeCell ref="R90:X90"/>
    <mergeCell ref="Y90:AE90"/>
    <mergeCell ref="E98:J98"/>
    <mergeCell ref="E94:J94"/>
    <mergeCell ref="AF139:AM139"/>
    <mergeCell ref="AF138:AM138"/>
    <mergeCell ref="K138:Q138"/>
    <mergeCell ref="K139:Q139"/>
    <mergeCell ref="R139:X139"/>
    <mergeCell ref="B128:D128"/>
    <mergeCell ref="B130:D130"/>
    <mergeCell ref="B131:D131"/>
    <mergeCell ref="B137:D137"/>
    <mergeCell ref="B134:D134"/>
    <mergeCell ref="R138:X138"/>
    <mergeCell ref="Y138:AE138"/>
    <mergeCell ref="B136:D136"/>
    <mergeCell ref="E137:J137"/>
    <mergeCell ref="E136:J136"/>
    <mergeCell ref="E131:J131"/>
    <mergeCell ref="E132:J132"/>
    <mergeCell ref="E133:J133"/>
    <mergeCell ref="E134:J134"/>
    <mergeCell ref="B120:D120"/>
    <mergeCell ref="B115:D115"/>
    <mergeCell ref="E109:J109"/>
    <mergeCell ref="E110:J110"/>
    <mergeCell ref="B135:D135"/>
    <mergeCell ref="B129:D129"/>
    <mergeCell ref="E114:J114"/>
    <mergeCell ref="E115:J115"/>
    <mergeCell ref="E116:J116"/>
    <mergeCell ref="E135:J135"/>
    <mergeCell ref="E125:J125"/>
    <mergeCell ref="E126:J126"/>
    <mergeCell ref="E127:J127"/>
    <mergeCell ref="E128:J128"/>
    <mergeCell ref="B124:D124"/>
    <mergeCell ref="B125:D125"/>
    <mergeCell ref="B126:D126"/>
    <mergeCell ref="B127:D127"/>
    <mergeCell ref="B132:D132"/>
    <mergeCell ref="B133:D133"/>
    <mergeCell ref="E129:J129"/>
    <mergeCell ref="E130:J130"/>
    <mergeCell ref="B119:D119"/>
    <mergeCell ref="B109:D109"/>
    <mergeCell ref="AN103:AT103"/>
    <mergeCell ref="AN104:AT104"/>
    <mergeCell ref="AN105:AT105"/>
    <mergeCell ref="AN106:AT106"/>
    <mergeCell ref="AU124:BA124"/>
    <mergeCell ref="AN119:AT119"/>
    <mergeCell ref="AN127:AT127"/>
    <mergeCell ref="E122:J122"/>
    <mergeCell ref="E123:J123"/>
    <mergeCell ref="E124:J124"/>
    <mergeCell ref="E121:J121"/>
    <mergeCell ref="AN121:AT121"/>
    <mergeCell ref="AU117:BA117"/>
    <mergeCell ref="E104:J104"/>
    <mergeCell ref="E105:J105"/>
    <mergeCell ref="E106:J106"/>
    <mergeCell ref="AU106:BA106"/>
    <mergeCell ref="AN131:AT131"/>
    <mergeCell ref="AU131:BA131"/>
    <mergeCell ref="AN132:AT132"/>
    <mergeCell ref="AU132:BA132"/>
    <mergeCell ref="AN129:AT129"/>
    <mergeCell ref="AU129:BA129"/>
    <mergeCell ref="AN130:AT130"/>
    <mergeCell ref="AU130:BA130"/>
    <mergeCell ref="AU121:BA121"/>
    <mergeCell ref="AN122:AT122"/>
    <mergeCell ref="AU122:BA122"/>
    <mergeCell ref="AU127:BA127"/>
    <mergeCell ref="AN128:AT128"/>
    <mergeCell ref="AU128:BA128"/>
    <mergeCell ref="AN125:AT125"/>
    <mergeCell ref="AU125:BA125"/>
    <mergeCell ref="AN126:AT126"/>
    <mergeCell ref="AU126:BA126"/>
    <mergeCell ref="BI130:BP130"/>
    <mergeCell ref="BI131:BP131"/>
    <mergeCell ref="BI132:BP132"/>
    <mergeCell ref="BI133:BP133"/>
    <mergeCell ref="BI134:BP134"/>
    <mergeCell ref="BI125:BP125"/>
    <mergeCell ref="AN137:AT137"/>
    <mergeCell ref="AU137:BA137"/>
    <mergeCell ref="BI99:BP99"/>
    <mergeCell ref="BI100:BP100"/>
    <mergeCell ref="BI101:BP101"/>
    <mergeCell ref="BI102:BP102"/>
    <mergeCell ref="BI103:BP103"/>
    <mergeCell ref="BI104:BP104"/>
    <mergeCell ref="BI105:BP105"/>
    <mergeCell ref="BI106:BP106"/>
    <mergeCell ref="AN135:AT135"/>
    <mergeCell ref="AU135:BA135"/>
    <mergeCell ref="AN136:AT136"/>
    <mergeCell ref="AU136:BA136"/>
    <mergeCell ref="AN133:AT133"/>
    <mergeCell ref="AU133:BA133"/>
    <mergeCell ref="AN134:AT134"/>
    <mergeCell ref="AU134:BA134"/>
    <mergeCell ref="BI137:BP137"/>
    <mergeCell ref="BB99:BH99"/>
    <mergeCell ref="BB100:BH100"/>
    <mergeCell ref="BB101:BH101"/>
    <mergeCell ref="BB102:BH102"/>
    <mergeCell ref="BB103:BH103"/>
    <mergeCell ref="BB119:BH119"/>
    <mergeCell ref="BB120:BH120"/>
    <mergeCell ref="BB121:BH121"/>
    <mergeCell ref="BB122:BH122"/>
    <mergeCell ref="BI126:BP126"/>
    <mergeCell ref="BI127:BP127"/>
    <mergeCell ref="BI128:BP128"/>
    <mergeCell ref="BB111:BH111"/>
    <mergeCell ref="BB112:BH112"/>
    <mergeCell ref="BB113:BH113"/>
    <mergeCell ref="BB114:BH114"/>
    <mergeCell ref="BB115:BH115"/>
    <mergeCell ref="BB116:BH116"/>
    <mergeCell ref="BB117:BH117"/>
    <mergeCell ref="BI120:BP120"/>
    <mergeCell ref="BI135:BP135"/>
    <mergeCell ref="BI136:BP136"/>
    <mergeCell ref="BI129:BP129"/>
    <mergeCell ref="BB135:BH135"/>
    <mergeCell ref="BB136:BH136"/>
    <mergeCell ref="BB137:BH137"/>
    <mergeCell ref="BB131:BH131"/>
    <mergeCell ref="BB132:BH132"/>
    <mergeCell ref="BB133:BH133"/>
    <mergeCell ref="BB134:BH134"/>
    <mergeCell ref="BB118:BH118"/>
    <mergeCell ref="BB127:BH127"/>
    <mergeCell ref="BB128:BH128"/>
    <mergeCell ref="BB129:BH129"/>
    <mergeCell ref="BB130:BH130"/>
    <mergeCell ref="BB123:BH123"/>
    <mergeCell ref="BB124:BH124"/>
    <mergeCell ref="BB125:BH125"/>
    <mergeCell ref="BB126:BH126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18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>
        <v>0</v>
      </c>
      <c r="BF7" s="555"/>
      <c r="BG7" s="555"/>
      <c r="BH7" s="555"/>
      <c r="BI7" s="555"/>
      <c r="BJ7" s="41" t="s">
        <v>31</v>
      </c>
      <c r="BK7" s="554">
        <v>0</v>
      </c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Global'!AW13</f>
        <v>0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>
        <f>AK13+Mês03!BA13</f>
        <v>6086.1768000000002</v>
      </c>
      <c r="BB13" s="428"/>
      <c r="BC13" s="428"/>
      <c r="BD13" s="428"/>
      <c r="BE13" s="428"/>
      <c r="BF13" s="428"/>
      <c r="BG13" s="428"/>
      <c r="BH13" s="428"/>
      <c r="BI13" s="427">
        <f>AS13+Mês03!BI13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>
        <f>'Cronograma Global'!AW14</f>
        <v>0</v>
      </c>
      <c r="AL14" s="427"/>
      <c r="AM14" s="427"/>
      <c r="AN14" s="427"/>
      <c r="AO14" s="427"/>
      <c r="AP14" s="427"/>
      <c r="AQ14" s="427"/>
      <c r="AR14" s="427"/>
      <c r="AS14" s="423"/>
      <c r="AT14" s="596"/>
      <c r="AU14" s="596"/>
      <c r="AV14" s="596"/>
      <c r="AW14" s="596"/>
      <c r="AX14" s="596"/>
      <c r="AY14" s="596"/>
      <c r="AZ14" s="596"/>
      <c r="BA14" s="427">
        <f>AK14+Mês03!BA14</f>
        <v>5303.6238239999993</v>
      </c>
      <c r="BB14" s="428"/>
      <c r="BC14" s="428"/>
      <c r="BD14" s="428"/>
      <c r="BE14" s="428"/>
      <c r="BF14" s="428"/>
      <c r="BG14" s="428"/>
      <c r="BH14" s="428"/>
      <c r="BI14" s="427">
        <f>AS14+Mês03!BI14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>
        <f>'Cronograma Global'!AW15</f>
        <v>0</v>
      </c>
      <c r="AL15" s="427"/>
      <c r="AM15" s="427"/>
      <c r="AN15" s="427"/>
      <c r="AO15" s="427"/>
      <c r="AP15" s="427"/>
      <c r="AQ15" s="427"/>
      <c r="AR15" s="427"/>
      <c r="AS15" s="423"/>
      <c r="AT15" s="423"/>
      <c r="AU15" s="423"/>
      <c r="AV15" s="423"/>
      <c r="AW15" s="423"/>
      <c r="AX15" s="423"/>
      <c r="AY15" s="423"/>
      <c r="AZ15" s="423"/>
      <c r="BA15" s="427">
        <f>AK15+Mês03!BA15</f>
        <v>947.29276800000014</v>
      </c>
      <c r="BB15" s="428"/>
      <c r="BC15" s="428"/>
      <c r="BD15" s="428"/>
      <c r="BE15" s="428"/>
      <c r="BF15" s="428"/>
      <c r="BG15" s="428"/>
      <c r="BH15" s="428"/>
      <c r="BI15" s="427">
        <f>AS15+Mês03!BI15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>
        <f>'Cronograma Global'!AW16</f>
        <v>0</v>
      </c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3"/>
      <c r="AX16" s="423"/>
      <c r="AY16" s="423"/>
      <c r="AZ16" s="423"/>
      <c r="BA16" s="427">
        <f>AK16+Mês03!BA16</f>
        <v>0</v>
      </c>
      <c r="BB16" s="428"/>
      <c r="BC16" s="428"/>
      <c r="BD16" s="428"/>
      <c r="BE16" s="428"/>
      <c r="BF16" s="428"/>
      <c r="BG16" s="428"/>
      <c r="BH16" s="428"/>
      <c r="BI16" s="427">
        <f>AS16+Mês03!BI16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>
        <f>'Cronograma Global'!AW17</f>
        <v>0</v>
      </c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3"/>
      <c r="AX17" s="423"/>
      <c r="AY17" s="423"/>
      <c r="AZ17" s="423"/>
      <c r="BA17" s="427">
        <f>AK17+Mês03!BA17</f>
        <v>519.93561599999987</v>
      </c>
      <c r="BB17" s="428"/>
      <c r="BC17" s="428"/>
      <c r="BD17" s="428"/>
      <c r="BE17" s="428"/>
      <c r="BF17" s="428"/>
      <c r="BG17" s="428"/>
      <c r="BH17" s="428"/>
      <c r="BI17" s="427">
        <f>AS17+Mês03!BI17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27">
        <f>'Cronograma Global'!AW18</f>
        <v>0</v>
      </c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3"/>
      <c r="AX18" s="423"/>
      <c r="AY18" s="423"/>
      <c r="AZ18" s="423"/>
      <c r="BA18" s="427">
        <f>AK18+Mês03!BA18</f>
        <v>3149.382192</v>
      </c>
      <c r="BB18" s="428"/>
      <c r="BC18" s="428"/>
      <c r="BD18" s="428"/>
      <c r="BE18" s="428"/>
      <c r="BF18" s="428"/>
      <c r="BG18" s="428"/>
      <c r="BH18" s="428"/>
      <c r="BI18" s="427">
        <f>AS18+Mês03!BI18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27">
        <f>'Cronograma Global'!AW19</f>
        <v>0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>
        <f>AK19+Mês03!BA19</f>
        <v>740.27054200000009</v>
      </c>
      <c r="BB19" s="428"/>
      <c r="BC19" s="428"/>
      <c r="BD19" s="428"/>
      <c r="BE19" s="428"/>
      <c r="BF19" s="428"/>
      <c r="BG19" s="428"/>
      <c r="BH19" s="428"/>
      <c r="BI19" s="427">
        <f>AS19+Mês03!BI19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27">
        <f>'Cronograma Global'!AW20</f>
        <v>0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>
        <f>AK20+Mês03!BA20</f>
        <v>0</v>
      </c>
      <c r="BB20" s="428"/>
      <c r="BC20" s="428"/>
      <c r="BD20" s="428"/>
      <c r="BE20" s="428"/>
      <c r="BF20" s="428"/>
      <c r="BG20" s="428"/>
      <c r="BH20" s="428"/>
      <c r="BI20" s="427">
        <f>AS20+Mês03!BI20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27">
        <f>'Cronograma Global'!AW21</f>
        <v>0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>
        <f>AK21+Mês03!BA21</f>
        <v>4208.430206</v>
      </c>
      <c r="BB21" s="428"/>
      <c r="BC21" s="428"/>
      <c r="BD21" s="428"/>
      <c r="BE21" s="428"/>
      <c r="BF21" s="428"/>
      <c r="BG21" s="428"/>
      <c r="BH21" s="428"/>
      <c r="BI21" s="427">
        <f>AS21+Mês03!BI21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27">
        <f>'Cronograma Global'!AW23</f>
        <v>0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>
        <f>AK22+Mês03!BA22</f>
        <v>1114.7171795999998</v>
      </c>
      <c r="BB22" s="428"/>
      <c r="BC22" s="428"/>
      <c r="BD22" s="428"/>
      <c r="BE22" s="428"/>
      <c r="BF22" s="428"/>
      <c r="BG22" s="428"/>
      <c r="BH22" s="428"/>
      <c r="BI22" s="427">
        <f>AS22+Mês03!BI22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27">
        <f>'Cronograma Global'!AW25</f>
        <v>0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>
        <f>AK23+Mês03!BA23</f>
        <v>15918.946760999999</v>
      </c>
      <c r="BB23" s="428"/>
      <c r="BC23" s="428"/>
      <c r="BD23" s="428"/>
      <c r="BE23" s="428"/>
      <c r="BF23" s="428"/>
      <c r="BG23" s="428"/>
      <c r="BH23" s="428"/>
      <c r="BI23" s="427">
        <f>AS23+Mês03!BI23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27">
        <f>'Cronograma Global'!AW26</f>
        <v>0</v>
      </c>
      <c r="AL24" s="427"/>
      <c r="AM24" s="427"/>
      <c r="AN24" s="427"/>
      <c r="AO24" s="427"/>
      <c r="AP24" s="427"/>
      <c r="AQ24" s="427"/>
      <c r="AR24" s="427"/>
      <c r="AS24" s="423"/>
      <c r="AT24" s="423"/>
      <c r="AU24" s="423"/>
      <c r="AV24" s="423"/>
      <c r="AW24" s="423"/>
      <c r="AX24" s="423"/>
      <c r="AY24" s="423"/>
      <c r="AZ24" s="423"/>
      <c r="BA24" s="427">
        <f>AK24+Mês03!BA24</f>
        <v>0</v>
      </c>
      <c r="BB24" s="428"/>
      <c r="BC24" s="428"/>
      <c r="BD24" s="428"/>
      <c r="BE24" s="428"/>
      <c r="BF24" s="428"/>
      <c r="BG24" s="428"/>
      <c r="BH24" s="428"/>
      <c r="BI24" s="427">
        <f>AS24+Mês03!BI24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27">
        <f>'Cronograma Global'!AW27</f>
        <v>0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>
        <f>AK25+Mês03!BA25</f>
        <v>7662.1926719999992</v>
      </c>
      <c r="BB25" s="428"/>
      <c r="BC25" s="428"/>
      <c r="BD25" s="428"/>
      <c r="BE25" s="428"/>
      <c r="BF25" s="428"/>
      <c r="BG25" s="428"/>
      <c r="BH25" s="428"/>
      <c r="BI25" s="427">
        <f>AS25+Mês03!BI25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27">
        <f>'Cronograma Global'!AW28</f>
        <v>0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>
        <f>AK26+Mês03!BA26</f>
        <v>0</v>
      </c>
      <c r="BB26" s="428"/>
      <c r="BC26" s="428"/>
      <c r="BD26" s="428"/>
      <c r="BE26" s="428"/>
      <c r="BF26" s="428"/>
      <c r="BG26" s="428"/>
      <c r="BH26" s="428"/>
      <c r="BI26" s="427">
        <f>AS26+Mês03!BI26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27">
        <f>'Cronograma Global'!AW29</f>
        <v>0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>
        <f>AK27+Mês03!BA27</f>
        <v>10909.44424956</v>
      </c>
      <c r="BB27" s="428"/>
      <c r="BC27" s="428"/>
      <c r="BD27" s="428"/>
      <c r="BE27" s="428"/>
      <c r="BF27" s="428"/>
      <c r="BG27" s="428"/>
      <c r="BH27" s="428"/>
      <c r="BI27" s="427">
        <f>AS27+Mês03!BI27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27">
        <f>'Cronograma Global'!AW30</f>
        <v>0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>
        <f>AK28+Mês03!BA28</f>
        <v>41262.434407999994</v>
      </c>
      <c r="BB28" s="428"/>
      <c r="BC28" s="428"/>
      <c r="BD28" s="428"/>
      <c r="BE28" s="428"/>
      <c r="BF28" s="428"/>
      <c r="BG28" s="428"/>
      <c r="BH28" s="428"/>
      <c r="BI28" s="427">
        <f>AS28+Mês03!BI28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27">
        <f>'Cronograma Global'!AW31</f>
        <v>0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>
        <f>AK29+Mês03!BA29</f>
        <v>2797.7048171999995</v>
      </c>
      <c r="BB29" s="428"/>
      <c r="BC29" s="428"/>
      <c r="BD29" s="428"/>
      <c r="BE29" s="428"/>
      <c r="BF29" s="428"/>
      <c r="BG29" s="428"/>
      <c r="BH29" s="428"/>
      <c r="BI29" s="427">
        <f>AS29+Mês03!BI29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27">
        <f>'Cronograma Global'!AW32</f>
        <v>0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>
        <f>AK30+Mês03!BA30</f>
        <v>1764.2509559999999</v>
      </c>
      <c r="BB30" s="428"/>
      <c r="BC30" s="428"/>
      <c r="BD30" s="428"/>
      <c r="BE30" s="428"/>
      <c r="BF30" s="428"/>
      <c r="BG30" s="428"/>
      <c r="BH30" s="428"/>
      <c r="BI30" s="427">
        <f>AS30+Mês03!BI30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27">
        <f>'Cronograma Global'!AW33</f>
        <v>3060.7936415999998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>
        <f>AK31+Mês03!BA31</f>
        <v>3060.7936415999998</v>
      </c>
      <c r="BB31" s="428"/>
      <c r="BC31" s="428"/>
      <c r="BD31" s="428"/>
      <c r="BE31" s="428"/>
      <c r="BF31" s="428"/>
      <c r="BG31" s="428"/>
      <c r="BH31" s="428"/>
      <c r="BI31" s="427">
        <f>AS31+Mês03!BI31</f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AK32+Mês03!BA32</f>
        <v>#REF!</v>
      </c>
      <c r="BB32" s="428"/>
      <c r="BC32" s="428"/>
      <c r="BD32" s="428"/>
      <c r="BE32" s="428"/>
      <c r="BF32" s="428"/>
      <c r="BG32" s="428"/>
      <c r="BH32" s="428"/>
      <c r="BI32" s="427">
        <f>AS32+Mês03!BI32</f>
        <v>0</v>
      </c>
      <c r="BJ32" s="428"/>
      <c r="BK32" s="428"/>
      <c r="BL32" s="428"/>
      <c r="BM32" s="428"/>
      <c r="BN32" s="428"/>
      <c r="BO32" s="428"/>
      <c r="BP32" s="429"/>
    </row>
    <row r="33" spans="2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/>
      <c r="AT33" s="423"/>
      <c r="AU33" s="423"/>
      <c r="AV33" s="423"/>
      <c r="AW33" s="423"/>
      <c r="AX33" s="423"/>
      <c r="AY33" s="423"/>
      <c r="AZ33" s="423"/>
      <c r="BA33" s="427" t="e">
        <f>AK33+Mês03!BA33</f>
        <v>#REF!</v>
      </c>
      <c r="BB33" s="428"/>
      <c r="BC33" s="428"/>
      <c r="BD33" s="428"/>
      <c r="BE33" s="428"/>
      <c r="BF33" s="428"/>
      <c r="BG33" s="428"/>
      <c r="BH33" s="428"/>
      <c r="BI33" s="427">
        <f>AS33+Mês03!BI33</f>
        <v>90</v>
      </c>
      <c r="BJ33" s="428"/>
      <c r="BK33" s="428"/>
      <c r="BL33" s="428"/>
      <c r="BM33" s="428"/>
      <c r="BN33" s="428"/>
      <c r="BO33" s="428"/>
      <c r="BP33" s="429"/>
    </row>
    <row r="34" spans="2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/>
      <c r="AT34" s="423"/>
      <c r="AU34" s="423"/>
      <c r="AV34" s="423"/>
      <c r="AW34" s="423"/>
      <c r="AX34" s="423"/>
      <c r="AY34" s="423"/>
      <c r="AZ34" s="423"/>
      <c r="BA34" s="427" t="e">
        <f>AK34+Mês03!BA34</f>
        <v>#REF!</v>
      </c>
      <c r="BB34" s="428"/>
      <c r="BC34" s="428"/>
      <c r="BD34" s="428"/>
      <c r="BE34" s="428"/>
      <c r="BF34" s="428"/>
      <c r="BG34" s="428"/>
      <c r="BH34" s="428"/>
      <c r="BI34" s="427">
        <f>AS34+Mês03!BI34</f>
        <v>90</v>
      </c>
      <c r="BJ34" s="428"/>
      <c r="BK34" s="428"/>
      <c r="BL34" s="428"/>
      <c r="BM34" s="428"/>
      <c r="BN34" s="428"/>
      <c r="BO34" s="428"/>
      <c r="BP34" s="429"/>
    </row>
    <row r="35" spans="2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/>
      <c r="AT35" s="423"/>
      <c r="AU35" s="423"/>
      <c r="AV35" s="423"/>
      <c r="AW35" s="423"/>
      <c r="AX35" s="423"/>
      <c r="AY35" s="423"/>
      <c r="AZ35" s="423"/>
      <c r="BA35" s="427" t="e">
        <f>AK35+Mês03!BA35</f>
        <v>#REF!</v>
      </c>
      <c r="BB35" s="428"/>
      <c r="BC35" s="428"/>
      <c r="BD35" s="428"/>
      <c r="BE35" s="428"/>
      <c r="BF35" s="428"/>
      <c r="BG35" s="428"/>
      <c r="BH35" s="428"/>
      <c r="BI35" s="427">
        <f>AS35+Mês03!BI35</f>
        <v>90</v>
      </c>
      <c r="BJ35" s="428"/>
      <c r="BK35" s="428"/>
      <c r="BL35" s="428"/>
      <c r="BM35" s="428"/>
      <c r="BN35" s="428"/>
      <c r="BO35" s="428"/>
      <c r="BP35" s="429"/>
    </row>
    <row r="36" spans="2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AK36+Mês03!BA36</f>
        <v>#REF!</v>
      </c>
      <c r="BB36" s="428"/>
      <c r="BC36" s="428"/>
      <c r="BD36" s="428"/>
      <c r="BE36" s="428"/>
      <c r="BF36" s="428"/>
      <c r="BG36" s="428"/>
      <c r="BH36" s="428"/>
      <c r="BI36" s="427">
        <f>AS36+Mês03!BI36</f>
        <v>0</v>
      </c>
      <c r="BJ36" s="428"/>
      <c r="BK36" s="428"/>
      <c r="BL36" s="428"/>
      <c r="BM36" s="428"/>
      <c r="BN36" s="428"/>
      <c r="BO36" s="428"/>
      <c r="BP36" s="429"/>
    </row>
    <row r="37" spans="2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/>
      <c r="AT37" s="423"/>
      <c r="AU37" s="423"/>
      <c r="AV37" s="423"/>
      <c r="AW37" s="423"/>
      <c r="AX37" s="423"/>
      <c r="AY37" s="423"/>
      <c r="AZ37" s="423"/>
      <c r="BA37" s="427" t="e">
        <f>AK37+Mês03!BA37</f>
        <v>#REF!</v>
      </c>
      <c r="BB37" s="428"/>
      <c r="BC37" s="428"/>
      <c r="BD37" s="428"/>
      <c r="BE37" s="428"/>
      <c r="BF37" s="428"/>
      <c r="BG37" s="428"/>
      <c r="BH37" s="428"/>
      <c r="BI37" s="427">
        <f>AS37+Mês03!BI37</f>
        <v>90</v>
      </c>
      <c r="BJ37" s="428"/>
      <c r="BK37" s="428"/>
      <c r="BL37" s="428"/>
      <c r="BM37" s="428"/>
      <c r="BN37" s="428"/>
      <c r="BO37" s="428"/>
      <c r="BP37" s="429"/>
    </row>
    <row r="38" spans="2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85"/>
      <c r="AD38" s="86"/>
      <c r="AE38" s="440" t="e">
        <f>'Cronograma Global'!#REF!</f>
        <v>#REF!</v>
      </c>
      <c r="AF38" s="440"/>
      <c r="AG38" s="440"/>
      <c r="AH38" s="440"/>
      <c r="AI38" s="440"/>
      <c r="AJ38" s="440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AK38+Mês03!BA38</f>
        <v>#REF!</v>
      </c>
      <c r="BB38" s="428"/>
      <c r="BC38" s="428"/>
      <c r="BD38" s="428"/>
      <c r="BE38" s="428"/>
      <c r="BF38" s="428"/>
      <c r="BG38" s="428"/>
      <c r="BH38" s="428"/>
      <c r="BI38" s="427">
        <f>AS38+Mês03!BI38</f>
        <v>0</v>
      </c>
      <c r="BJ38" s="428"/>
      <c r="BK38" s="428"/>
      <c r="BL38" s="428"/>
      <c r="BM38" s="428"/>
      <c r="BN38" s="428"/>
      <c r="BO38" s="428"/>
      <c r="BP38" s="429"/>
    </row>
    <row r="39" spans="2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85"/>
      <c r="AD39" s="86"/>
      <c r="AE39" s="440" t="e">
        <f>'Cronograma Global'!#REF!</f>
        <v>#REF!</v>
      </c>
      <c r="AF39" s="440"/>
      <c r="AG39" s="440"/>
      <c r="AH39" s="440"/>
      <c r="AI39" s="440"/>
      <c r="AJ39" s="440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/>
      <c r="AT39" s="423"/>
      <c r="AU39" s="423"/>
      <c r="AV39" s="423"/>
      <c r="AW39" s="423"/>
      <c r="AX39" s="423"/>
      <c r="AY39" s="423"/>
      <c r="AZ39" s="423"/>
      <c r="BA39" s="427" t="e">
        <f>AK39+Mês03!BA39</f>
        <v>#REF!</v>
      </c>
      <c r="BB39" s="428"/>
      <c r="BC39" s="428"/>
      <c r="BD39" s="428"/>
      <c r="BE39" s="428"/>
      <c r="BF39" s="428"/>
      <c r="BG39" s="428"/>
      <c r="BH39" s="428"/>
      <c r="BI39" s="427">
        <f>AS39+Mês03!BI39</f>
        <v>90</v>
      </c>
      <c r="BJ39" s="428"/>
      <c r="BK39" s="428"/>
      <c r="BL39" s="428"/>
      <c r="BM39" s="428"/>
      <c r="BN39" s="428"/>
      <c r="BO39" s="428"/>
      <c r="BP39" s="429"/>
    </row>
    <row r="40" spans="2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85"/>
      <c r="AD40" s="86"/>
      <c r="AE40" s="440" t="e">
        <f>'Cronograma Global'!#REF!</f>
        <v>#REF!</v>
      </c>
      <c r="AF40" s="440"/>
      <c r="AG40" s="440"/>
      <c r="AH40" s="440"/>
      <c r="AI40" s="440"/>
      <c r="AJ40" s="440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/>
      <c r="AT40" s="423"/>
      <c r="AU40" s="423"/>
      <c r="AV40" s="423"/>
      <c r="AW40" s="423"/>
      <c r="AX40" s="423"/>
      <c r="AY40" s="423"/>
      <c r="AZ40" s="423"/>
      <c r="BA40" s="427" t="e">
        <f>AK40+Mês03!BA40</f>
        <v>#REF!</v>
      </c>
      <c r="BB40" s="428"/>
      <c r="BC40" s="428"/>
      <c r="BD40" s="428"/>
      <c r="BE40" s="428"/>
      <c r="BF40" s="428"/>
      <c r="BG40" s="428"/>
      <c r="BH40" s="428"/>
      <c r="BI40" s="427">
        <f>AS40+Mês03!BI40</f>
        <v>90</v>
      </c>
      <c r="BJ40" s="428"/>
      <c r="BK40" s="428"/>
      <c r="BL40" s="428"/>
      <c r="BM40" s="428"/>
      <c r="BN40" s="428"/>
      <c r="BO40" s="428"/>
      <c r="BP40" s="429"/>
    </row>
    <row r="41" spans="2:68" s="11" customFormat="1" ht="14.25" customHeight="1" x14ac:dyDescent="0.2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85"/>
      <c r="AD41" s="86"/>
      <c r="AE41" s="440" t="e">
        <f>'Cronograma Global'!#REF!</f>
        <v>#REF!</v>
      </c>
      <c r="AF41" s="440"/>
      <c r="AG41" s="440"/>
      <c r="AH41" s="440"/>
      <c r="AI41" s="440"/>
      <c r="AJ41" s="440"/>
      <c r="AK41" s="427" t="e">
        <f>'Cronograma Global'!#REF!</f>
        <v>#REF!</v>
      </c>
      <c r="AL41" s="427"/>
      <c r="AM41" s="427"/>
      <c r="AN41" s="427"/>
      <c r="AO41" s="427"/>
      <c r="AP41" s="427"/>
      <c r="AQ41" s="427"/>
      <c r="AR41" s="427"/>
      <c r="AS41" s="423"/>
      <c r="AT41" s="423"/>
      <c r="AU41" s="423"/>
      <c r="AV41" s="423"/>
      <c r="AW41" s="423"/>
      <c r="AX41" s="423"/>
      <c r="AY41" s="423"/>
      <c r="AZ41" s="423"/>
      <c r="BA41" s="427" t="e">
        <f>AK41+Mês03!BA41</f>
        <v>#REF!</v>
      </c>
      <c r="BB41" s="428"/>
      <c r="BC41" s="428"/>
      <c r="BD41" s="428"/>
      <c r="BE41" s="428"/>
      <c r="BF41" s="428"/>
      <c r="BG41" s="428"/>
      <c r="BH41" s="428"/>
      <c r="BI41" s="427">
        <f>AS41+Mês03!BI41</f>
        <v>0</v>
      </c>
      <c r="BJ41" s="428"/>
      <c r="BK41" s="428"/>
      <c r="BL41" s="428"/>
      <c r="BM41" s="428"/>
      <c r="BN41" s="428"/>
      <c r="BO41" s="428"/>
      <c r="BP41" s="429"/>
    </row>
    <row r="42" spans="2:68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85"/>
      <c r="AD42" s="86"/>
      <c r="AE42" s="440" t="e">
        <f>'Cronograma Global'!#REF!</f>
        <v>#REF!</v>
      </c>
      <c r="AF42" s="440"/>
      <c r="AG42" s="440"/>
      <c r="AH42" s="440"/>
      <c r="AI42" s="440"/>
      <c r="AJ42" s="440"/>
      <c r="AK42" s="427" t="e">
        <f>'Cronograma Global'!#REF!</f>
        <v>#REF!</v>
      </c>
      <c r="AL42" s="427"/>
      <c r="AM42" s="427"/>
      <c r="AN42" s="427"/>
      <c r="AO42" s="427"/>
      <c r="AP42" s="427"/>
      <c r="AQ42" s="427"/>
      <c r="AR42" s="427"/>
      <c r="AS42" s="423"/>
      <c r="AT42" s="423"/>
      <c r="AU42" s="423"/>
      <c r="AV42" s="423"/>
      <c r="AW42" s="423"/>
      <c r="AX42" s="423"/>
      <c r="AY42" s="423"/>
      <c r="AZ42" s="423"/>
      <c r="BA42" s="427" t="e">
        <f>AK42+Mês03!BA42</f>
        <v>#REF!</v>
      </c>
      <c r="BB42" s="428"/>
      <c r="BC42" s="428"/>
      <c r="BD42" s="428"/>
      <c r="BE42" s="428"/>
      <c r="BF42" s="428"/>
      <c r="BG42" s="428"/>
      <c r="BH42" s="428"/>
      <c r="BI42" s="427">
        <f>AS42+Mês03!BI42</f>
        <v>0</v>
      </c>
      <c r="BJ42" s="428"/>
      <c r="BK42" s="428"/>
      <c r="BL42" s="428"/>
      <c r="BM42" s="428"/>
      <c r="BN42" s="428"/>
      <c r="BO42" s="428"/>
      <c r="BP42" s="429"/>
    </row>
    <row r="43" spans="2:68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85"/>
      <c r="AD43" s="86"/>
      <c r="AE43" s="440" t="e">
        <f>'Cronograma Global'!#REF!</f>
        <v>#REF!</v>
      </c>
      <c r="AF43" s="440"/>
      <c r="AG43" s="440"/>
      <c r="AH43" s="440"/>
      <c r="AI43" s="440"/>
      <c r="AJ43" s="440"/>
      <c r="AK43" s="427" t="e">
        <f>'Cronograma Global'!#REF!</f>
        <v>#REF!</v>
      </c>
      <c r="AL43" s="427"/>
      <c r="AM43" s="427"/>
      <c r="AN43" s="427"/>
      <c r="AO43" s="427"/>
      <c r="AP43" s="427"/>
      <c r="AQ43" s="427"/>
      <c r="AR43" s="427"/>
      <c r="AS43" s="423"/>
      <c r="AT43" s="423"/>
      <c r="AU43" s="423"/>
      <c r="AV43" s="423"/>
      <c r="AW43" s="423"/>
      <c r="AX43" s="423"/>
      <c r="AY43" s="423"/>
      <c r="AZ43" s="423"/>
      <c r="BA43" s="427" t="e">
        <f>AK43+Mês03!BA43</f>
        <v>#REF!</v>
      </c>
      <c r="BB43" s="428"/>
      <c r="BC43" s="428"/>
      <c r="BD43" s="428"/>
      <c r="BE43" s="428"/>
      <c r="BF43" s="428"/>
      <c r="BG43" s="428"/>
      <c r="BH43" s="428"/>
      <c r="BI43" s="427">
        <f>AS43+Mês03!BI43</f>
        <v>0</v>
      </c>
      <c r="BJ43" s="428"/>
      <c r="BK43" s="428"/>
      <c r="BL43" s="428"/>
      <c r="BM43" s="428"/>
      <c r="BN43" s="428"/>
      <c r="BO43" s="428"/>
      <c r="BP43" s="429"/>
    </row>
    <row r="44" spans="2:68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85"/>
      <c r="AD44" s="86"/>
      <c r="AE44" s="440" t="e">
        <f>'Cronograma Global'!#REF!</f>
        <v>#REF!</v>
      </c>
      <c r="AF44" s="440"/>
      <c r="AG44" s="440"/>
      <c r="AH44" s="440"/>
      <c r="AI44" s="440"/>
      <c r="AJ44" s="440"/>
      <c r="AK44" s="427" t="e">
        <f>'Cronograma Global'!#REF!</f>
        <v>#REF!</v>
      </c>
      <c r="AL44" s="427"/>
      <c r="AM44" s="427"/>
      <c r="AN44" s="427"/>
      <c r="AO44" s="427"/>
      <c r="AP44" s="427"/>
      <c r="AQ44" s="427"/>
      <c r="AR44" s="427"/>
      <c r="AS44" s="423"/>
      <c r="AT44" s="423"/>
      <c r="AU44" s="423"/>
      <c r="AV44" s="423"/>
      <c r="AW44" s="423"/>
      <c r="AX44" s="423"/>
      <c r="AY44" s="423"/>
      <c r="AZ44" s="423"/>
      <c r="BA44" s="427" t="e">
        <f>AK44+Mês03!BA44</f>
        <v>#REF!</v>
      </c>
      <c r="BB44" s="428"/>
      <c r="BC44" s="428"/>
      <c r="BD44" s="428"/>
      <c r="BE44" s="428"/>
      <c r="BF44" s="428"/>
      <c r="BG44" s="428"/>
      <c r="BH44" s="428"/>
      <c r="BI44" s="427">
        <f>AS44+Mês03!BI44</f>
        <v>100</v>
      </c>
      <c r="BJ44" s="428"/>
      <c r="BK44" s="428"/>
      <c r="BL44" s="428"/>
      <c r="BM44" s="428"/>
      <c r="BN44" s="428"/>
      <c r="BO44" s="428"/>
      <c r="BP44" s="429"/>
    </row>
    <row r="45" spans="2:68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85"/>
      <c r="AD45" s="86"/>
      <c r="AE45" s="440" t="e">
        <f>'Cronograma Global'!#REF!</f>
        <v>#REF!</v>
      </c>
      <c r="AF45" s="440"/>
      <c r="AG45" s="440"/>
      <c r="AH45" s="440"/>
      <c r="AI45" s="440"/>
      <c r="AJ45" s="440"/>
      <c r="AK45" s="427" t="e">
        <f>'Cronograma Global'!#REF!</f>
        <v>#REF!</v>
      </c>
      <c r="AL45" s="427"/>
      <c r="AM45" s="427"/>
      <c r="AN45" s="427"/>
      <c r="AO45" s="427"/>
      <c r="AP45" s="427"/>
      <c r="AQ45" s="427"/>
      <c r="AR45" s="427"/>
      <c r="AS45" s="423"/>
      <c r="AT45" s="423"/>
      <c r="AU45" s="423"/>
      <c r="AV45" s="423"/>
      <c r="AW45" s="423"/>
      <c r="AX45" s="423"/>
      <c r="AY45" s="423"/>
      <c r="AZ45" s="423"/>
      <c r="BA45" s="427" t="e">
        <f>AK45+Mês03!BA45</f>
        <v>#REF!</v>
      </c>
      <c r="BB45" s="428"/>
      <c r="BC45" s="428"/>
      <c r="BD45" s="428"/>
      <c r="BE45" s="428"/>
      <c r="BF45" s="428"/>
      <c r="BG45" s="428"/>
      <c r="BH45" s="428"/>
      <c r="BI45" s="427">
        <f>AS45+Mês03!BI45</f>
        <v>100</v>
      </c>
      <c r="BJ45" s="428"/>
      <c r="BK45" s="428"/>
      <c r="BL45" s="428"/>
      <c r="BM45" s="428"/>
      <c r="BN45" s="428"/>
      <c r="BO45" s="428"/>
      <c r="BP45" s="429"/>
    </row>
    <row r="46" spans="2:68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85"/>
      <c r="AD46" s="86"/>
      <c r="AE46" s="440" t="e">
        <f>'Cronograma Global'!#REF!</f>
        <v>#REF!</v>
      </c>
      <c r="AF46" s="440"/>
      <c r="AG46" s="440"/>
      <c r="AH46" s="440"/>
      <c r="AI46" s="440"/>
      <c r="AJ46" s="440"/>
      <c r="AK46" s="427" t="e">
        <f>'Cronograma Global'!#REF!</f>
        <v>#REF!</v>
      </c>
      <c r="AL46" s="427"/>
      <c r="AM46" s="427"/>
      <c r="AN46" s="427"/>
      <c r="AO46" s="427"/>
      <c r="AP46" s="427"/>
      <c r="AQ46" s="427"/>
      <c r="AR46" s="427"/>
      <c r="AS46" s="423"/>
      <c r="AT46" s="423"/>
      <c r="AU46" s="423"/>
      <c r="AV46" s="423"/>
      <c r="AW46" s="423"/>
      <c r="AX46" s="423"/>
      <c r="AY46" s="423"/>
      <c r="AZ46" s="423"/>
      <c r="BA46" s="427" t="e">
        <f>AK46+Mês03!BA46</f>
        <v>#REF!</v>
      </c>
      <c r="BB46" s="428"/>
      <c r="BC46" s="428"/>
      <c r="BD46" s="428"/>
      <c r="BE46" s="428"/>
      <c r="BF46" s="428"/>
      <c r="BG46" s="428"/>
      <c r="BH46" s="428"/>
      <c r="BI46" s="427">
        <f>AS46+Mês03!BI46</f>
        <v>0</v>
      </c>
      <c r="BJ46" s="428"/>
      <c r="BK46" s="428"/>
      <c r="BL46" s="428"/>
      <c r="BM46" s="428"/>
      <c r="BN46" s="428"/>
      <c r="BO46" s="428"/>
      <c r="BP46" s="429"/>
    </row>
    <row r="47" spans="2:68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85"/>
      <c r="AD47" s="86"/>
      <c r="AE47" s="440" t="e">
        <f>'Cronograma Global'!#REF!</f>
        <v>#REF!</v>
      </c>
      <c r="AF47" s="440"/>
      <c r="AG47" s="440"/>
      <c r="AH47" s="440"/>
      <c r="AI47" s="440"/>
      <c r="AJ47" s="440"/>
      <c r="AK47" s="427" t="e">
        <f>'Cronograma Global'!#REF!</f>
        <v>#REF!</v>
      </c>
      <c r="AL47" s="427"/>
      <c r="AM47" s="427"/>
      <c r="AN47" s="427"/>
      <c r="AO47" s="427"/>
      <c r="AP47" s="427"/>
      <c r="AQ47" s="427"/>
      <c r="AR47" s="427"/>
      <c r="AS47" s="423"/>
      <c r="AT47" s="423"/>
      <c r="AU47" s="423"/>
      <c r="AV47" s="423"/>
      <c r="AW47" s="423"/>
      <c r="AX47" s="423"/>
      <c r="AY47" s="423"/>
      <c r="AZ47" s="423"/>
      <c r="BA47" s="427" t="e">
        <f>AK47+Mês03!BA47</f>
        <v>#REF!</v>
      </c>
      <c r="BB47" s="428"/>
      <c r="BC47" s="428"/>
      <c r="BD47" s="428"/>
      <c r="BE47" s="428"/>
      <c r="BF47" s="428"/>
      <c r="BG47" s="428"/>
      <c r="BH47" s="428"/>
      <c r="BI47" s="427">
        <f>AS47+Mês03!BI47</f>
        <v>100</v>
      </c>
      <c r="BJ47" s="428"/>
      <c r="BK47" s="428"/>
      <c r="BL47" s="428"/>
      <c r="BM47" s="428"/>
      <c r="BN47" s="428"/>
      <c r="BO47" s="428"/>
      <c r="BP47" s="429"/>
    </row>
    <row r="48" spans="2:68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85"/>
      <c r="AD48" s="86"/>
      <c r="AE48" s="440" t="e">
        <f>'Cronograma Global'!#REF!</f>
        <v>#REF!</v>
      </c>
      <c r="AF48" s="440"/>
      <c r="AG48" s="440"/>
      <c r="AH48" s="440"/>
      <c r="AI48" s="440"/>
      <c r="AJ48" s="440"/>
      <c r="AK48" s="427" t="e">
        <f>'Cronograma Global'!#REF!</f>
        <v>#REF!</v>
      </c>
      <c r="AL48" s="427"/>
      <c r="AM48" s="427"/>
      <c r="AN48" s="427"/>
      <c r="AO48" s="427"/>
      <c r="AP48" s="427"/>
      <c r="AQ48" s="427"/>
      <c r="AR48" s="427"/>
      <c r="AS48" s="423"/>
      <c r="AT48" s="423"/>
      <c r="AU48" s="423"/>
      <c r="AV48" s="423"/>
      <c r="AW48" s="423"/>
      <c r="AX48" s="423"/>
      <c r="AY48" s="423"/>
      <c r="AZ48" s="423"/>
      <c r="BA48" s="427" t="e">
        <f>AK48+Mês03!BA48</f>
        <v>#REF!</v>
      </c>
      <c r="BB48" s="428"/>
      <c r="BC48" s="428"/>
      <c r="BD48" s="428"/>
      <c r="BE48" s="428"/>
      <c r="BF48" s="428"/>
      <c r="BG48" s="428"/>
      <c r="BH48" s="428"/>
      <c r="BI48" s="427">
        <f>AS48+Mês03!BI48</f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85"/>
      <c r="AD49" s="86"/>
      <c r="AE49" s="440" t="e">
        <f>'Cronograma Global'!#REF!</f>
        <v>#REF!</v>
      </c>
      <c r="AF49" s="440"/>
      <c r="AG49" s="440"/>
      <c r="AH49" s="440"/>
      <c r="AI49" s="440"/>
      <c r="AJ49" s="440"/>
      <c r="AK49" s="427" t="e">
        <f>'Cronograma Global'!#REF!</f>
        <v>#REF!</v>
      </c>
      <c r="AL49" s="427"/>
      <c r="AM49" s="427"/>
      <c r="AN49" s="427"/>
      <c r="AO49" s="427"/>
      <c r="AP49" s="427"/>
      <c r="AQ49" s="427"/>
      <c r="AR49" s="427"/>
      <c r="AS49" s="423"/>
      <c r="AT49" s="423"/>
      <c r="AU49" s="423"/>
      <c r="AV49" s="423"/>
      <c r="AW49" s="423"/>
      <c r="AX49" s="423"/>
      <c r="AY49" s="423"/>
      <c r="AZ49" s="423"/>
      <c r="BA49" s="427" t="e">
        <f>AK49+Mês03!BA49</f>
        <v>#REF!</v>
      </c>
      <c r="BB49" s="428"/>
      <c r="BC49" s="428"/>
      <c r="BD49" s="428"/>
      <c r="BE49" s="428"/>
      <c r="BF49" s="428"/>
      <c r="BG49" s="428"/>
      <c r="BH49" s="428"/>
      <c r="BI49" s="427">
        <f>AS49+Mês03!BI49</f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85"/>
      <c r="AD50" s="86"/>
      <c r="AE50" s="440" t="e">
        <f>'Cronograma Global'!#REF!</f>
        <v>#REF!</v>
      </c>
      <c r="AF50" s="440"/>
      <c r="AG50" s="440"/>
      <c r="AH50" s="440"/>
      <c r="AI50" s="440"/>
      <c r="AJ50" s="440"/>
      <c r="AK50" s="427" t="e">
        <f>'Cronograma Global'!#REF!</f>
        <v>#REF!</v>
      </c>
      <c r="AL50" s="427"/>
      <c r="AM50" s="427"/>
      <c r="AN50" s="427"/>
      <c r="AO50" s="427"/>
      <c r="AP50" s="427"/>
      <c r="AQ50" s="427"/>
      <c r="AR50" s="427"/>
      <c r="AS50" s="423"/>
      <c r="AT50" s="423"/>
      <c r="AU50" s="423"/>
      <c r="AV50" s="423"/>
      <c r="AW50" s="423"/>
      <c r="AX50" s="423"/>
      <c r="AY50" s="423"/>
      <c r="AZ50" s="423"/>
      <c r="BA50" s="427" t="e">
        <f>AK50+Mês03!BA50</f>
        <v>#REF!</v>
      </c>
      <c r="BB50" s="428"/>
      <c r="BC50" s="428"/>
      <c r="BD50" s="428"/>
      <c r="BE50" s="428"/>
      <c r="BF50" s="428"/>
      <c r="BG50" s="428"/>
      <c r="BH50" s="428"/>
      <c r="BI50" s="427">
        <f>AS50+Mês03!BI50</f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85"/>
      <c r="AD51" s="86"/>
      <c r="AE51" s="440" t="e">
        <f>'Cronograma Global'!#REF!</f>
        <v>#REF!</v>
      </c>
      <c r="AF51" s="440"/>
      <c r="AG51" s="440"/>
      <c r="AH51" s="440"/>
      <c r="AI51" s="440"/>
      <c r="AJ51" s="440"/>
      <c r="AK51" s="427" t="e">
        <f>'Cronograma Global'!#REF!</f>
        <v>#REF!</v>
      </c>
      <c r="AL51" s="427"/>
      <c r="AM51" s="427"/>
      <c r="AN51" s="427"/>
      <c r="AO51" s="427"/>
      <c r="AP51" s="427"/>
      <c r="AQ51" s="427"/>
      <c r="AR51" s="427"/>
      <c r="AS51" s="423"/>
      <c r="AT51" s="423"/>
      <c r="AU51" s="423"/>
      <c r="AV51" s="423"/>
      <c r="AW51" s="423"/>
      <c r="AX51" s="423"/>
      <c r="AY51" s="423"/>
      <c r="AZ51" s="423"/>
      <c r="BA51" s="427" t="e">
        <f>AK51+Mês03!BA51</f>
        <v>#REF!</v>
      </c>
      <c r="BB51" s="428"/>
      <c r="BC51" s="428"/>
      <c r="BD51" s="428"/>
      <c r="BE51" s="428"/>
      <c r="BF51" s="428"/>
      <c r="BG51" s="428"/>
      <c r="BH51" s="428"/>
      <c r="BI51" s="427">
        <f>AS51+Mês03!BI51</f>
        <v>100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85"/>
      <c r="AD52" s="86"/>
      <c r="AE52" s="440" t="e">
        <f>'Cronograma Global'!#REF!</f>
        <v>#REF!</v>
      </c>
      <c r="AF52" s="440"/>
      <c r="AG52" s="440"/>
      <c r="AH52" s="440"/>
      <c r="AI52" s="440"/>
      <c r="AJ52" s="440"/>
      <c r="AK52" s="427" t="e">
        <f>'Cronograma Global'!#REF!</f>
        <v>#REF!</v>
      </c>
      <c r="AL52" s="427"/>
      <c r="AM52" s="427"/>
      <c r="AN52" s="427"/>
      <c r="AO52" s="427"/>
      <c r="AP52" s="427"/>
      <c r="AQ52" s="427"/>
      <c r="AR52" s="427"/>
      <c r="AS52" s="423"/>
      <c r="AT52" s="423"/>
      <c r="AU52" s="423"/>
      <c r="AV52" s="423"/>
      <c r="AW52" s="423"/>
      <c r="AX52" s="423"/>
      <c r="AY52" s="423"/>
      <c r="AZ52" s="423"/>
      <c r="BA52" s="427" t="e">
        <f>AK52+Mês03!BA52</f>
        <v>#REF!</v>
      </c>
      <c r="BB52" s="428"/>
      <c r="BC52" s="428"/>
      <c r="BD52" s="428"/>
      <c r="BE52" s="428"/>
      <c r="BF52" s="428"/>
      <c r="BG52" s="428"/>
      <c r="BH52" s="428"/>
      <c r="BI52" s="427">
        <f>AS52+Mês03!BI52</f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85"/>
      <c r="AD53" s="86"/>
      <c r="AE53" s="440" t="e">
        <f>'Cronograma Global'!#REF!</f>
        <v>#REF!</v>
      </c>
      <c r="AF53" s="440"/>
      <c r="AG53" s="440"/>
      <c r="AH53" s="440"/>
      <c r="AI53" s="440"/>
      <c r="AJ53" s="440"/>
      <c r="AK53" s="427" t="e">
        <f>'Cronograma Global'!#REF!</f>
        <v>#REF!</v>
      </c>
      <c r="AL53" s="427"/>
      <c r="AM53" s="427"/>
      <c r="AN53" s="427"/>
      <c r="AO53" s="427"/>
      <c r="AP53" s="427"/>
      <c r="AQ53" s="427"/>
      <c r="AR53" s="427"/>
      <c r="AS53" s="423"/>
      <c r="AT53" s="423"/>
      <c r="AU53" s="423"/>
      <c r="AV53" s="423"/>
      <c r="AW53" s="423"/>
      <c r="AX53" s="423"/>
      <c r="AY53" s="423"/>
      <c r="AZ53" s="423"/>
      <c r="BA53" s="427" t="e">
        <f>AK53+Mês03!BA53</f>
        <v>#REF!</v>
      </c>
      <c r="BB53" s="428"/>
      <c r="BC53" s="428"/>
      <c r="BD53" s="428"/>
      <c r="BE53" s="428"/>
      <c r="BF53" s="428"/>
      <c r="BG53" s="428"/>
      <c r="BH53" s="428"/>
      <c r="BI53" s="427">
        <f>AS53+Mês03!BI53</f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85"/>
      <c r="AD54" s="86"/>
      <c r="AE54" s="440" t="e">
        <f>'Cronograma Global'!#REF!</f>
        <v>#REF!</v>
      </c>
      <c r="AF54" s="440"/>
      <c r="AG54" s="440"/>
      <c r="AH54" s="440"/>
      <c r="AI54" s="440"/>
      <c r="AJ54" s="440"/>
      <c r="AK54" s="427" t="e">
        <f>'Cronograma Global'!#REF!</f>
        <v>#REF!</v>
      </c>
      <c r="AL54" s="427"/>
      <c r="AM54" s="427"/>
      <c r="AN54" s="427"/>
      <c r="AO54" s="427"/>
      <c r="AP54" s="427"/>
      <c r="AQ54" s="427"/>
      <c r="AR54" s="427"/>
      <c r="AS54" s="423"/>
      <c r="AT54" s="423"/>
      <c r="AU54" s="423"/>
      <c r="AV54" s="423"/>
      <c r="AW54" s="423"/>
      <c r="AX54" s="423"/>
      <c r="AY54" s="423"/>
      <c r="AZ54" s="423"/>
      <c r="BA54" s="427" t="e">
        <f>AK54+Mês03!BA54</f>
        <v>#REF!</v>
      </c>
      <c r="BB54" s="428"/>
      <c r="BC54" s="428"/>
      <c r="BD54" s="428"/>
      <c r="BE54" s="428"/>
      <c r="BF54" s="428"/>
      <c r="BG54" s="428"/>
      <c r="BH54" s="428"/>
      <c r="BI54" s="427">
        <f>AS54+Mês03!BI54</f>
        <v>60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85"/>
      <c r="AD55" s="86"/>
      <c r="AE55" s="440" t="e">
        <f>'Cronograma Global'!#REF!</f>
        <v>#REF!</v>
      </c>
      <c r="AF55" s="440"/>
      <c r="AG55" s="440"/>
      <c r="AH55" s="440"/>
      <c r="AI55" s="440"/>
      <c r="AJ55" s="440"/>
      <c r="AK55" s="427" t="e">
        <f>'Cronograma Global'!#REF!</f>
        <v>#REF!</v>
      </c>
      <c r="AL55" s="427"/>
      <c r="AM55" s="427"/>
      <c r="AN55" s="427"/>
      <c r="AO55" s="427"/>
      <c r="AP55" s="427"/>
      <c r="AQ55" s="427"/>
      <c r="AR55" s="427"/>
      <c r="AS55" s="423"/>
      <c r="AT55" s="423"/>
      <c r="AU55" s="423"/>
      <c r="AV55" s="423"/>
      <c r="AW55" s="423"/>
      <c r="AX55" s="423"/>
      <c r="AY55" s="423"/>
      <c r="AZ55" s="423"/>
      <c r="BA55" s="427" t="e">
        <f>AK55+Mês03!BA55</f>
        <v>#REF!</v>
      </c>
      <c r="BB55" s="428"/>
      <c r="BC55" s="428"/>
      <c r="BD55" s="428"/>
      <c r="BE55" s="428"/>
      <c r="BF55" s="428"/>
      <c r="BG55" s="428"/>
      <c r="BH55" s="428"/>
      <c r="BI55" s="427">
        <f>AS55+Mês03!BI55</f>
        <v>60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85"/>
      <c r="AD56" s="86"/>
      <c r="AE56" s="440" t="e">
        <f>'Cronograma Global'!#REF!</f>
        <v>#REF!</v>
      </c>
      <c r="AF56" s="440"/>
      <c r="AG56" s="440"/>
      <c r="AH56" s="440"/>
      <c r="AI56" s="440"/>
      <c r="AJ56" s="440"/>
      <c r="AK56" s="427" t="e">
        <f>'Cronograma Global'!#REF!</f>
        <v>#REF!</v>
      </c>
      <c r="AL56" s="427"/>
      <c r="AM56" s="427"/>
      <c r="AN56" s="427"/>
      <c r="AO56" s="427"/>
      <c r="AP56" s="427"/>
      <c r="AQ56" s="427"/>
      <c r="AR56" s="427"/>
      <c r="AS56" s="423"/>
      <c r="AT56" s="423"/>
      <c r="AU56" s="423"/>
      <c r="AV56" s="423"/>
      <c r="AW56" s="423"/>
      <c r="AX56" s="423"/>
      <c r="AY56" s="423"/>
      <c r="AZ56" s="423"/>
      <c r="BA56" s="427" t="e">
        <f>AK56+Mês03!BA56</f>
        <v>#REF!</v>
      </c>
      <c r="BB56" s="428"/>
      <c r="BC56" s="428"/>
      <c r="BD56" s="428"/>
      <c r="BE56" s="428"/>
      <c r="BF56" s="428"/>
      <c r="BG56" s="428"/>
      <c r="BH56" s="428"/>
      <c r="BI56" s="427">
        <f>AS56+Mês03!BI56</f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85"/>
      <c r="AD57" s="86"/>
      <c r="AE57" s="440" t="e">
        <f>'Cronograma Global'!#REF!</f>
        <v>#REF!</v>
      </c>
      <c r="AF57" s="440"/>
      <c r="AG57" s="440"/>
      <c r="AH57" s="440"/>
      <c r="AI57" s="440"/>
      <c r="AJ57" s="440"/>
      <c r="AK57" s="427" t="e">
        <f>'Cronograma Global'!#REF!</f>
        <v>#REF!</v>
      </c>
      <c r="AL57" s="427"/>
      <c r="AM57" s="427"/>
      <c r="AN57" s="427"/>
      <c r="AO57" s="427"/>
      <c r="AP57" s="427"/>
      <c r="AQ57" s="427"/>
      <c r="AR57" s="427"/>
      <c r="AS57" s="423"/>
      <c r="AT57" s="423"/>
      <c r="AU57" s="423"/>
      <c r="AV57" s="423"/>
      <c r="AW57" s="423"/>
      <c r="AX57" s="423"/>
      <c r="AY57" s="423"/>
      <c r="AZ57" s="423"/>
      <c r="BA57" s="427" t="e">
        <f>AK57+Mês03!BA57</f>
        <v>#REF!</v>
      </c>
      <c r="BB57" s="428"/>
      <c r="BC57" s="428"/>
      <c r="BD57" s="428"/>
      <c r="BE57" s="428"/>
      <c r="BF57" s="428"/>
      <c r="BG57" s="428"/>
      <c r="BH57" s="428"/>
      <c r="BI57" s="427">
        <f>AS57+Mês03!BI57</f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85"/>
      <c r="AD58" s="86"/>
      <c r="AE58" s="440" t="e">
        <f>'Cronograma Global'!#REF!</f>
        <v>#REF!</v>
      </c>
      <c r="AF58" s="440"/>
      <c r="AG58" s="440"/>
      <c r="AH58" s="440"/>
      <c r="AI58" s="440"/>
      <c r="AJ58" s="440"/>
      <c r="AK58" s="427" t="e">
        <f>'Cronograma Global'!#REF!</f>
        <v>#REF!</v>
      </c>
      <c r="AL58" s="427"/>
      <c r="AM58" s="427"/>
      <c r="AN58" s="427"/>
      <c r="AO58" s="427"/>
      <c r="AP58" s="427"/>
      <c r="AQ58" s="427"/>
      <c r="AR58" s="427"/>
      <c r="AS58" s="423"/>
      <c r="AT58" s="423"/>
      <c r="AU58" s="423"/>
      <c r="AV58" s="423"/>
      <c r="AW58" s="423"/>
      <c r="AX58" s="423"/>
      <c r="AY58" s="423"/>
      <c r="AZ58" s="423"/>
      <c r="BA58" s="427" t="e">
        <f>AK58+Mês03!BA58</f>
        <v>#REF!</v>
      </c>
      <c r="BB58" s="428"/>
      <c r="BC58" s="428"/>
      <c r="BD58" s="428"/>
      <c r="BE58" s="428"/>
      <c r="BF58" s="428"/>
      <c r="BG58" s="428"/>
      <c r="BH58" s="428"/>
      <c r="BI58" s="427">
        <f>AS58+Mês03!BI58</f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85"/>
      <c r="AD59" s="86"/>
      <c r="AE59" s="440" t="e">
        <f>'Cronograma Global'!#REF!</f>
        <v>#REF!</v>
      </c>
      <c r="AF59" s="440"/>
      <c r="AG59" s="440"/>
      <c r="AH59" s="440"/>
      <c r="AI59" s="440"/>
      <c r="AJ59" s="440"/>
      <c r="AK59" s="427" t="e">
        <f>'Cronograma Global'!#REF!</f>
        <v>#REF!</v>
      </c>
      <c r="AL59" s="427"/>
      <c r="AM59" s="427"/>
      <c r="AN59" s="427"/>
      <c r="AO59" s="427"/>
      <c r="AP59" s="427"/>
      <c r="AQ59" s="427"/>
      <c r="AR59" s="427"/>
      <c r="AS59" s="423"/>
      <c r="AT59" s="423"/>
      <c r="AU59" s="423"/>
      <c r="AV59" s="423"/>
      <c r="AW59" s="423"/>
      <c r="AX59" s="423"/>
      <c r="AY59" s="423"/>
      <c r="AZ59" s="423"/>
      <c r="BA59" s="427" t="e">
        <f>AK59+Mês03!BA59</f>
        <v>#REF!</v>
      </c>
      <c r="BB59" s="428"/>
      <c r="BC59" s="428"/>
      <c r="BD59" s="428"/>
      <c r="BE59" s="428"/>
      <c r="BF59" s="428"/>
      <c r="BG59" s="428"/>
      <c r="BH59" s="428"/>
      <c r="BI59" s="427">
        <f>AS59+Mês03!BI59</f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85"/>
      <c r="AD60" s="86"/>
      <c r="AE60" s="440" t="e">
        <f>'Cronograma Global'!#REF!</f>
        <v>#REF!</v>
      </c>
      <c r="AF60" s="440"/>
      <c r="AG60" s="440"/>
      <c r="AH60" s="440"/>
      <c r="AI60" s="440"/>
      <c r="AJ60" s="440"/>
      <c r="AK60" s="427" t="e">
        <f>'Cronograma Global'!#REF!</f>
        <v>#REF!</v>
      </c>
      <c r="AL60" s="427"/>
      <c r="AM60" s="427"/>
      <c r="AN60" s="427"/>
      <c r="AO60" s="427"/>
      <c r="AP60" s="427"/>
      <c r="AQ60" s="427"/>
      <c r="AR60" s="427"/>
      <c r="AS60" s="423"/>
      <c r="AT60" s="423"/>
      <c r="AU60" s="423"/>
      <c r="AV60" s="423"/>
      <c r="AW60" s="423"/>
      <c r="AX60" s="423"/>
      <c r="AY60" s="423"/>
      <c r="AZ60" s="423"/>
      <c r="BA60" s="427" t="e">
        <f>AK60+Mês03!BA60</f>
        <v>#REF!</v>
      </c>
      <c r="BB60" s="428"/>
      <c r="BC60" s="428"/>
      <c r="BD60" s="428"/>
      <c r="BE60" s="428"/>
      <c r="BF60" s="428"/>
      <c r="BG60" s="428"/>
      <c r="BH60" s="428"/>
      <c r="BI60" s="427">
        <f>AS60+Mês03!BI60</f>
        <v>90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85"/>
      <c r="AD61" s="86"/>
      <c r="AE61" s="440" t="e">
        <f>'Cronograma Global'!#REF!</f>
        <v>#REF!</v>
      </c>
      <c r="AF61" s="440"/>
      <c r="AG61" s="440"/>
      <c r="AH61" s="440"/>
      <c r="AI61" s="440"/>
      <c r="AJ61" s="440"/>
      <c r="AK61" s="427" t="e">
        <f>'Cronograma Global'!#REF!</f>
        <v>#REF!</v>
      </c>
      <c r="AL61" s="427"/>
      <c r="AM61" s="427"/>
      <c r="AN61" s="427"/>
      <c r="AO61" s="427"/>
      <c r="AP61" s="427"/>
      <c r="AQ61" s="427"/>
      <c r="AR61" s="427"/>
      <c r="AS61" s="423"/>
      <c r="AT61" s="423"/>
      <c r="AU61" s="423"/>
      <c r="AV61" s="423"/>
      <c r="AW61" s="423"/>
      <c r="AX61" s="423"/>
      <c r="AY61" s="423"/>
      <c r="AZ61" s="423"/>
      <c r="BA61" s="427" t="e">
        <f>AK61+Mês03!BA61</f>
        <v>#REF!</v>
      </c>
      <c r="BB61" s="428"/>
      <c r="BC61" s="428"/>
      <c r="BD61" s="428"/>
      <c r="BE61" s="428"/>
      <c r="BF61" s="428"/>
      <c r="BG61" s="428"/>
      <c r="BH61" s="428"/>
      <c r="BI61" s="427">
        <f>AS61+Mês03!BI61</f>
        <v>90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85"/>
      <c r="AD62" s="86"/>
      <c r="AE62" s="440" t="e">
        <f>'Cronograma Global'!#REF!</f>
        <v>#REF!</v>
      </c>
      <c r="AF62" s="440"/>
      <c r="AG62" s="440"/>
      <c r="AH62" s="440"/>
      <c r="AI62" s="440"/>
      <c r="AJ62" s="440"/>
      <c r="AK62" s="427" t="e">
        <f>'Cronograma Global'!#REF!</f>
        <v>#REF!</v>
      </c>
      <c r="AL62" s="427"/>
      <c r="AM62" s="427"/>
      <c r="AN62" s="427"/>
      <c r="AO62" s="427"/>
      <c r="AP62" s="427"/>
      <c r="AQ62" s="427"/>
      <c r="AR62" s="427"/>
      <c r="AS62" s="423"/>
      <c r="AT62" s="423"/>
      <c r="AU62" s="423"/>
      <c r="AV62" s="423"/>
      <c r="AW62" s="423"/>
      <c r="AX62" s="423"/>
      <c r="AY62" s="423"/>
      <c r="AZ62" s="423"/>
      <c r="BA62" s="427" t="e">
        <f>AK62+Mês03!BA62</f>
        <v>#REF!</v>
      </c>
      <c r="BB62" s="428"/>
      <c r="BC62" s="428"/>
      <c r="BD62" s="428"/>
      <c r="BE62" s="428"/>
      <c r="BF62" s="428"/>
      <c r="BG62" s="428"/>
      <c r="BH62" s="428"/>
      <c r="BI62" s="427">
        <f>AS62+Mês03!BI62</f>
        <v>90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85"/>
      <c r="AD63" s="86"/>
      <c r="AE63" s="440" t="e">
        <f>'Cronograma Global'!#REF!</f>
        <v>#REF!</v>
      </c>
      <c r="AF63" s="440"/>
      <c r="AG63" s="440"/>
      <c r="AH63" s="440"/>
      <c r="AI63" s="440"/>
      <c r="AJ63" s="440"/>
      <c r="AK63" s="427" t="e">
        <f>'Cronograma Global'!#REF!</f>
        <v>#REF!</v>
      </c>
      <c r="AL63" s="427"/>
      <c r="AM63" s="427"/>
      <c r="AN63" s="427"/>
      <c r="AO63" s="427"/>
      <c r="AP63" s="427"/>
      <c r="AQ63" s="427"/>
      <c r="AR63" s="427"/>
      <c r="AS63" s="423"/>
      <c r="AT63" s="423"/>
      <c r="AU63" s="423"/>
      <c r="AV63" s="423"/>
      <c r="AW63" s="423"/>
      <c r="AX63" s="423"/>
      <c r="AY63" s="423"/>
      <c r="AZ63" s="423"/>
      <c r="BA63" s="427" t="e">
        <f>AK63+Mês03!BA63</f>
        <v>#REF!</v>
      </c>
      <c r="BB63" s="428"/>
      <c r="BC63" s="428"/>
      <c r="BD63" s="428"/>
      <c r="BE63" s="428"/>
      <c r="BF63" s="428"/>
      <c r="BG63" s="428"/>
      <c r="BH63" s="428"/>
      <c r="BI63" s="427">
        <f>AS63+Mês03!BI63</f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85"/>
      <c r="AD64" s="86"/>
      <c r="AE64" s="440" t="e">
        <f>'Cronograma Global'!#REF!</f>
        <v>#REF!</v>
      </c>
      <c r="AF64" s="440"/>
      <c r="AG64" s="440"/>
      <c r="AH64" s="440"/>
      <c r="AI64" s="440"/>
      <c r="AJ64" s="440"/>
      <c r="AK64" s="427" t="e">
        <f>'Cronograma Global'!#REF!</f>
        <v>#REF!</v>
      </c>
      <c r="AL64" s="427"/>
      <c r="AM64" s="427"/>
      <c r="AN64" s="427"/>
      <c r="AO64" s="427"/>
      <c r="AP64" s="427"/>
      <c r="AQ64" s="427"/>
      <c r="AR64" s="427"/>
      <c r="AS64" s="423"/>
      <c r="AT64" s="423"/>
      <c r="AU64" s="423"/>
      <c r="AV64" s="423"/>
      <c r="AW64" s="423"/>
      <c r="AX64" s="423"/>
      <c r="AY64" s="423"/>
      <c r="AZ64" s="423"/>
      <c r="BA64" s="427" t="e">
        <f>AK64+Mês03!BA64</f>
        <v>#REF!</v>
      </c>
      <c r="BB64" s="428"/>
      <c r="BC64" s="428"/>
      <c r="BD64" s="428"/>
      <c r="BE64" s="428"/>
      <c r="BF64" s="428"/>
      <c r="BG64" s="428"/>
      <c r="BH64" s="428"/>
      <c r="BI64" s="427">
        <f>AS64+Mês03!BI64</f>
        <v>90</v>
      </c>
      <c r="BJ64" s="428"/>
      <c r="BK64" s="428"/>
      <c r="BL64" s="428"/>
      <c r="BM64" s="428"/>
      <c r="BN64" s="428"/>
      <c r="BO64" s="428"/>
      <c r="BP64" s="429"/>
    </row>
    <row r="65" spans="1:68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85"/>
      <c r="AD65" s="86"/>
      <c r="AE65" s="440" t="e">
        <f>'Cronograma Global'!#REF!</f>
        <v>#REF!</v>
      </c>
      <c r="AF65" s="440"/>
      <c r="AG65" s="440"/>
      <c r="AH65" s="440"/>
      <c r="AI65" s="440"/>
      <c r="AJ65" s="440"/>
      <c r="AK65" s="427" t="e">
        <f>'Cronograma Global'!#REF!</f>
        <v>#REF!</v>
      </c>
      <c r="AL65" s="427"/>
      <c r="AM65" s="427"/>
      <c r="AN65" s="427"/>
      <c r="AO65" s="427"/>
      <c r="AP65" s="427"/>
      <c r="AQ65" s="427"/>
      <c r="AR65" s="427"/>
      <c r="AS65" s="423"/>
      <c r="AT65" s="423"/>
      <c r="AU65" s="423"/>
      <c r="AV65" s="423"/>
      <c r="AW65" s="423"/>
      <c r="AX65" s="423"/>
      <c r="AY65" s="423"/>
      <c r="AZ65" s="423"/>
      <c r="BA65" s="427" t="e">
        <f>AK65+Mês03!BA65</f>
        <v>#REF!</v>
      </c>
      <c r="BB65" s="428"/>
      <c r="BC65" s="428"/>
      <c r="BD65" s="428"/>
      <c r="BE65" s="428"/>
      <c r="BF65" s="428"/>
      <c r="BG65" s="428"/>
      <c r="BH65" s="428"/>
      <c r="BI65" s="427">
        <f>AS65+Mês03!BI65</f>
        <v>0</v>
      </c>
      <c r="BJ65" s="428"/>
      <c r="BK65" s="428"/>
      <c r="BL65" s="428"/>
      <c r="BM65" s="428"/>
      <c r="BN65" s="428"/>
      <c r="BO65" s="428"/>
      <c r="BP65" s="429"/>
    </row>
    <row r="66" spans="1:68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85"/>
      <c r="AD66" s="86"/>
      <c r="AE66" s="440" t="e">
        <f>'Cronograma Global'!#REF!</f>
        <v>#REF!</v>
      </c>
      <c r="AF66" s="440"/>
      <c r="AG66" s="440"/>
      <c r="AH66" s="440"/>
      <c r="AI66" s="440"/>
      <c r="AJ66" s="440"/>
      <c r="AK66" s="427" t="e">
        <f>'Cronograma Global'!#REF!</f>
        <v>#REF!</v>
      </c>
      <c r="AL66" s="427"/>
      <c r="AM66" s="427"/>
      <c r="AN66" s="427"/>
      <c r="AO66" s="427"/>
      <c r="AP66" s="427"/>
      <c r="AQ66" s="427"/>
      <c r="AR66" s="427"/>
      <c r="AS66" s="423"/>
      <c r="AT66" s="423"/>
      <c r="AU66" s="423"/>
      <c r="AV66" s="423"/>
      <c r="AW66" s="423"/>
      <c r="AX66" s="423"/>
      <c r="AY66" s="423"/>
      <c r="AZ66" s="423"/>
      <c r="BA66" s="427" t="e">
        <f>AK66+Mês03!BA66</f>
        <v>#REF!</v>
      </c>
      <c r="BB66" s="428"/>
      <c r="BC66" s="428"/>
      <c r="BD66" s="428"/>
      <c r="BE66" s="428"/>
      <c r="BF66" s="428"/>
      <c r="BG66" s="428"/>
      <c r="BH66" s="428"/>
      <c r="BI66" s="427">
        <f>AS66+Mês03!BI66</f>
        <v>90</v>
      </c>
      <c r="BJ66" s="428"/>
      <c r="BK66" s="428"/>
      <c r="BL66" s="428"/>
      <c r="BM66" s="428"/>
      <c r="BN66" s="428"/>
      <c r="BO66" s="428"/>
      <c r="BP66" s="429"/>
    </row>
    <row r="67" spans="1:68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85"/>
      <c r="AD67" s="86"/>
      <c r="AE67" s="440" t="e">
        <f>'Cronograma Global'!#REF!</f>
        <v>#REF!</v>
      </c>
      <c r="AF67" s="440"/>
      <c r="AG67" s="440"/>
      <c r="AH67" s="440"/>
      <c r="AI67" s="440"/>
      <c r="AJ67" s="440"/>
      <c r="AK67" s="427" t="e">
        <f>'Cronograma Global'!#REF!</f>
        <v>#REF!</v>
      </c>
      <c r="AL67" s="427"/>
      <c r="AM67" s="427"/>
      <c r="AN67" s="427"/>
      <c r="AO67" s="427"/>
      <c r="AP67" s="427"/>
      <c r="AQ67" s="427"/>
      <c r="AR67" s="427"/>
      <c r="AS67" s="423"/>
      <c r="AT67" s="423"/>
      <c r="AU67" s="423"/>
      <c r="AV67" s="423"/>
      <c r="AW67" s="423"/>
      <c r="AX67" s="423"/>
      <c r="AY67" s="423"/>
      <c r="AZ67" s="423"/>
      <c r="BA67" s="427" t="e">
        <f>AK67+Mês03!BA67</f>
        <v>#REF!</v>
      </c>
      <c r="BB67" s="428"/>
      <c r="BC67" s="428"/>
      <c r="BD67" s="428"/>
      <c r="BE67" s="428"/>
      <c r="BF67" s="428"/>
      <c r="BG67" s="428"/>
      <c r="BH67" s="428"/>
      <c r="BI67" s="427">
        <f>AS67+Mês03!BI67</f>
        <v>90</v>
      </c>
      <c r="BJ67" s="428"/>
      <c r="BK67" s="428"/>
      <c r="BL67" s="428"/>
      <c r="BM67" s="428"/>
      <c r="BN67" s="428"/>
      <c r="BO67" s="428"/>
      <c r="BP67" s="429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44">
        <v>0</v>
      </c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69"/>
      <c r="O71" s="1"/>
      <c r="P71" s="451" t="str">
        <f>Mês01!P71</f>
        <v>Maurílio T. N. Martins - CREA-MG 73.517/D</v>
      </c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2"/>
      <c r="AG71" s="73"/>
      <c r="AH71" s="454">
        <f>Mês01!AH71</f>
        <v>0</v>
      </c>
      <c r="AI71" s="553"/>
      <c r="AJ71" s="553"/>
      <c r="AK71" s="553"/>
      <c r="AL71" s="553"/>
      <c r="AM71" s="553"/>
      <c r="AN71" s="553"/>
      <c r="AO71" s="553"/>
      <c r="AP71" s="553"/>
      <c r="AQ71" s="553"/>
      <c r="AR71" s="553"/>
      <c r="AS71" s="553"/>
      <c r="AT71" s="553"/>
      <c r="AU71" s="553"/>
      <c r="AV71" s="553"/>
      <c r="AW71" s="553"/>
      <c r="AX71" s="70"/>
      <c r="AY71" s="2"/>
      <c r="AZ71" s="453">
        <f>Mês01!AZ71</f>
        <v>0</v>
      </c>
      <c r="BA71" s="454"/>
      <c r="BB71" s="454"/>
      <c r="BC71" s="454"/>
      <c r="BD71" s="454"/>
      <c r="BE71" s="454"/>
      <c r="BF71" s="454"/>
      <c r="BG71" s="454"/>
      <c r="BH71" s="454"/>
      <c r="BI71" s="454"/>
      <c r="BJ71" s="454"/>
      <c r="BK71" s="454"/>
      <c r="BL71" s="454"/>
      <c r="BM71" s="454"/>
      <c r="BN71" s="454"/>
      <c r="BO71" s="454"/>
      <c r="BP71" s="16"/>
    </row>
    <row r="72" spans="1:68" s="11" customFormat="1" ht="12.95" customHeight="1" x14ac:dyDescent="0.2">
      <c r="B72" s="4"/>
      <c r="C72" s="546"/>
      <c r="D72" s="546"/>
      <c r="E72" s="546"/>
      <c r="F72" s="546"/>
      <c r="G72" s="546"/>
      <c r="H72" s="546"/>
      <c r="I72" s="546"/>
      <c r="J72" s="546"/>
      <c r="K72" s="546"/>
      <c r="L72" s="546"/>
      <c r="M72" s="546"/>
      <c r="N72" s="70"/>
      <c r="O72" s="1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386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0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62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0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8" x14ac:dyDescent="0.2">
      <c r="A79" s="11"/>
      <c r="B79" s="387" t="s">
        <v>0</v>
      </c>
      <c r="C79" s="326"/>
      <c r="D79" s="388"/>
      <c r="E79" s="388"/>
      <c r="F79" s="388"/>
      <c r="G79" s="388"/>
      <c r="H79" s="388"/>
      <c r="I79" s="388"/>
      <c r="J79" s="388"/>
      <c r="K79" s="388"/>
      <c r="L79" s="326" t="str">
        <f t="shared" si="0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6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88"/>
      <c r="E80" s="388"/>
      <c r="F80" s="388"/>
      <c r="G80" s="388"/>
      <c r="H80" s="388"/>
      <c r="I80" s="388"/>
      <c r="J80" s="388"/>
      <c r="K80" s="388"/>
      <c r="L80" s="326" t="str">
        <f t="shared" si="0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506"/>
      <c r="BC80" s="506"/>
      <c r="BD80" s="506"/>
      <c r="BE80" s="507">
        <f>BE7</f>
        <v>0</v>
      </c>
      <c r="BF80" s="508"/>
      <c r="BG80" s="508"/>
      <c r="BH80" s="508"/>
      <c r="BI80" s="508"/>
      <c r="BJ80" s="41" t="s">
        <v>31</v>
      </c>
      <c r="BK80" s="507">
        <f>BK7</f>
        <v>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88"/>
      <c r="E81" s="388"/>
      <c r="F81" s="388"/>
      <c r="G81" s="388"/>
      <c r="H81" s="388"/>
      <c r="I81" s="388"/>
      <c r="J81" s="388"/>
      <c r="K81" s="388"/>
      <c r="L81" s="326">
        <f t="shared" si="0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6"/>
      <c r="E82" s="476"/>
      <c r="F82" s="476"/>
      <c r="G82" s="476"/>
      <c r="H82" s="476"/>
      <c r="I82" s="476"/>
      <c r="J82" s="476"/>
      <c r="K82" s="476"/>
      <c r="L82" s="475" t="str">
        <f t="shared" si="0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 t="shared" ref="B86:B140" si="1">B13</f>
        <v>1.1</v>
      </c>
      <c r="C86" s="421"/>
      <c r="D86" s="422"/>
      <c r="E86" s="490">
        <f t="shared" ref="E86:E99" si="2">AE13</f>
        <v>6086.1768000000002</v>
      </c>
      <c r="F86" s="491"/>
      <c r="G86" s="491"/>
      <c r="H86" s="491"/>
      <c r="I86" s="491"/>
      <c r="J86" s="492"/>
      <c r="K86" s="415">
        <f t="shared" ref="K86:K92" si="3"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 t="shared" ref="R86:R92" si="4"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92" si="5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K86+Mês03!AN86</f>
        <v>0</v>
      </c>
      <c r="AO86" s="416"/>
      <c r="AP86" s="416"/>
      <c r="AQ86" s="416"/>
      <c r="AR86" s="416"/>
      <c r="AS86" s="416"/>
      <c r="AT86" s="417"/>
      <c r="AU86" s="415">
        <f>R86+Mês03!AU86</f>
        <v>0</v>
      </c>
      <c r="AV86" s="416"/>
      <c r="AW86" s="416"/>
      <c r="AX86" s="416"/>
      <c r="AY86" s="416"/>
      <c r="AZ86" s="416"/>
      <c r="BA86" s="417"/>
      <c r="BB86" s="415">
        <f>Y86+Mês03!BB86</f>
        <v>0</v>
      </c>
      <c r="BC86" s="416"/>
      <c r="BD86" s="416"/>
      <c r="BE86" s="416"/>
      <c r="BF86" s="416"/>
      <c r="BG86" s="416"/>
      <c r="BH86" s="417"/>
      <c r="BI86" s="415">
        <f>AF86+Mês03!BI86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 t="shared" si="1"/>
        <v>1.2</v>
      </c>
      <c r="C87" s="421"/>
      <c r="D87" s="422"/>
      <c r="E87" s="424">
        <f t="shared" si="2"/>
        <v>5303.6238239999993</v>
      </c>
      <c r="F87" s="425"/>
      <c r="G87" s="425"/>
      <c r="H87" s="425"/>
      <c r="I87" s="425"/>
      <c r="J87" s="426"/>
      <c r="K87" s="415">
        <f t="shared" si="3"/>
        <v>0</v>
      </c>
      <c r="L87" s="416"/>
      <c r="M87" s="416"/>
      <c r="N87" s="416"/>
      <c r="O87" s="416"/>
      <c r="P87" s="416"/>
      <c r="Q87" s="417"/>
      <c r="R87" s="415">
        <f t="shared" si="4"/>
        <v>0</v>
      </c>
      <c r="S87" s="416"/>
      <c r="T87" s="416"/>
      <c r="U87" s="416"/>
      <c r="V87" s="416"/>
      <c r="W87" s="416"/>
      <c r="X87" s="417"/>
      <c r="Y87" s="415">
        <f t="shared" si="5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K87+Mês03!AN87</f>
        <v>0</v>
      </c>
      <c r="AO87" s="416"/>
      <c r="AP87" s="416"/>
      <c r="AQ87" s="416"/>
      <c r="AR87" s="416"/>
      <c r="AS87" s="416"/>
      <c r="AT87" s="417"/>
      <c r="AU87" s="415">
        <f>R87+Mês03!AU87</f>
        <v>0</v>
      </c>
      <c r="AV87" s="416"/>
      <c r="AW87" s="416"/>
      <c r="AX87" s="416"/>
      <c r="AY87" s="416"/>
      <c r="AZ87" s="416"/>
      <c r="BA87" s="417"/>
      <c r="BB87" s="415">
        <f>Y87+Mês03!BB87</f>
        <v>0</v>
      </c>
      <c r="BC87" s="416"/>
      <c r="BD87" s="416"/>
      <c r="BE87" s="416"/>
      <c r="BF87" s="416"/>
      <c r="BG87" s="416"/>
      <c r="BH87" s="417"/>
      <c r="BI87" s="415">
        <f>AF87+Mês03!BI87</f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si="1"/>
        <v>1.3</v>
      </c>
      <c r="C88" s="421"/>
      <c r="D88" s="422"/>
      <c r="E88" s="424">
        <f t="shared" si="2"/>
        <v>947.29276800000014</v>
      </c>
      <c r="F88" s="425"/>
      <c r="G88" s="425"/>
      <c r="H88" s="425"/>
      <c r="I88" s="425"/>
      <c r="J88" s="426"/>
      <c r="K88" s="415">
        <f t="shared" si="3"/>
        <v>0</v>
      </c>
      <c r="L88" s="416"/>
      <c r="M88" s="416"/>
      <c r="N88" s="416"/>
      <c r="O88" s="416"/>
      <c r="P88" s="416"/>
      <c r="Q88" s="417"/>
      <c r="R88" s="415">
        <f t="shared" si="4"/>
        <v>0</v>
      </c>
      <c r="S88" s="416"/>
      <c r="T88" s="416"/>
      <c r="U88" s="416"/>
      <c r="V88" s="416"/>
      <c r="W88" s="416"/>
      <c r="X88" s="417"/>
      <c r="Y88" s="415">
        <f t="shared" si="5"/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K88+Mês03!AN88</f>
        <v>0</v>
      </c>
      <c r="AO88" s="416"/>
      <c r="AP88" s="416"/>
      <c r="AQ88" s="416"/>
      <c r="AR88" s="416"/>
      <c r="AS88" s="416"/>
      <c r="AT88" s="417"/>
      <c r="AU88" s="415">
        <f>R88+Mês03!AU88</f>
        <v>947.29276800000002</v>
      </c>
      <c r="AV88" s="416"/>
      <c r="AW88" s="416"/>
      <c r="AX88" s="416"/>
      <c r="AY88" s="416"/>
      <c r="AZ88" s="416"/>
      <c r="BA88" s="417"/>
      <c r="BB88" s="415">
        <f>Y88+Mês03!BB88</f>
        <v>0</v>
      </c>
      <c r="BC88" s="416"/>
      <c r="BD88" s="416"/>
      <c r="BE88" s="416"/>
      <c r="BF88" s="416"/>
      <c r="BG88" s="416"/>
      <c r="BH88" s="417"/>
      <c r="BI88" s="415">
        <f>AF88+Mês03!BI88</f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1"/>
        <v>02</v>
      </c>
      <c r="C89" s="421"/>
      <c r="D89" s="422"/>
      <c r="E89" s="424">
        <f t="shared" si="2"/>
        <v>0</v>
      </c>
      <c r="F89" s="425"/>
      <c r="G89" s="425"/>
      <c r="H89" s="425"/>
      <c r="I89" s="425"/>
      <c r="J89" s="426"/>
      <c r="K89" s="415">
        <f t="shared" si="3"/>
        <v>0</v>
      </c>
      <c r="L89" s="416"/>
      <c r="M89" s="416"/>
      <c r="N89" s="416"/>
      <c r="O89" s="416"/>
      <c r="P89" s="416"/>
      <c r="Q89" s="417"/>
      <c r="R89" s="415">
        <f t="shared" si="4"/>
        <v>0</v>
      </c>
      <c r="S89" s="416"/>
      <c r="T89" s="416"/>
      <c r="U89" s="416"/>
      <c r="V89" s="416"/>
      <c r="W89" s="416"/>
      <c r="X89" s="417"/>
      <c r="Y89" s="415">
        <f t="shared" si="5"/>
        <v>0</v>
      </c>
      <c r="Z89" s="416"/>
      <c r="AA89" s="416"/>
      <c r="AB89" s="416"/>
      <c r="AC89" s="416"/>
      <c r="AD89" s="416"/>
      <c r="AE89" s="417"/>
      <c r="AF89" s="415">
        <f t="shared" ref="AF89:AF98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K89+Mês03!AN89</f>
        <v>0</v>
      </c>
      <c r="AO89" s="416"/>
      <c r="AP89" s="416"/>
      <c r="AQ89" s="416"/>
      <c r="AR89" s="416"/>
      <c r="AS89" s="416"/>
      <c r="AT89" s="417"/>
      <c r="AU89" s="415">
        <f>R89+Mês03!AU89</f>
        <v>0</v>
      </c>
      <c r="AV89" s="416"/>
      <c r="AW89" s="416"/>
      <c r="AX89" s="416"/>
      <c r="AY89" s="416"/>
      <c r="AZ89" s="416"/>
      <c r="BA89" s="417"/>
      <c r="BB89" s="415">
        <f>Y89+Mês03!BB89</f>
        <v>0</v>
      </c>
      <c r="BC89" s="416"/>
      <c r="BD89" s="416"/>
      <c r="BE89" s="416"/>
      <c r="BF89" s="416"/>
      <c r="BG89" s="416"/>
      <c r="BH89" s="417"/>
      <c r="BI89" s="415">
        <f>AF89+Mês03!BI89</f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1"/>
        <v>2.1</v>
      </c>
      <c r="C90" s="421"/>
      <c r="D90" s="422"/>
      <c r="E90" s="424">
        <f t="shared" si="2"/>
        <v>519.93561599999987</v>
      </c>
      <c r="F90" s="425"/>
      <c r="G90" s="425"/>
      <c r="H90" s="425"/>
      <c r="I90" s="425"/>
      <c r="J90" s="426"/>
      <c r="K90" s="415">
        <f t="shared" si="3"/>
        <v>0</v>
      </c>
      <c r="L90" s="416"/>
      <c r="M90" s="416"/>
      <c r="N90" s="416"/>
      <c r="O90" s="416"/>
      <c r="P90" s="416"/>
      <c r="Q90" s="417"/>
      <c r="R90" s="415">
        <f t="shared" si="4"/>
        <v>0</v>
      </c>
      <c r="S90" s="416"/>
      <c r="T90" s="416"/>
      <c r="U90" s="416"/>
      <c r="V90" s="416"/>
      <c r="W90" s="416"/>
      <c r="X90" s="417"/>
      <c r="Y90" s="415">
        <f t="shared" si="5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K90+Mês03!AN90</f>
        <v>0</v>
      </c>
      <c r="AO90" s="416"/>
      <c r="AP90" s="416"/>
      <c r="AQ90" s="416"/>
      <c r="AR90" s="416"/>
      <c r="AS90" s="416"/>
      <c r="AT90" s="417"/>
      <c r="AU90" s="415">
        <f>R90+Mês03!AU90</f>
        <v>519.93561599999987</v>
      </c>
      <c r="AV90" s="416"/>
      <c r="AW90" s="416"/>
      <c r="AX90" s="416"/>
      <c r="AY90" s="416"/>
      <c r="AZ90" s="416"/>
      <c r="BA90" s="417"/>
      <c r="BB90" s="415">
        <f>Y90+Mês03!BB90</f>
        <v>0</v>
      </c>
      <c r="BC90" s="416"/>
      <c r="BD90" s="416"/>
      <c r="BE90" s="416"/>
      <c r="BF90" s="416"/>
      <c r="BG90" s="416"/>
      <c r="BH90" s="417"/>
      <c r="BI90" s="415">
        <f>AF90+Mês03!BI90</f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1"/>
        <v>2.2</v>
      </c>
      <c r="C91" s="421"/>
      <c r="D91" s="422"/>
      <c r="E91" s="424">
        <f t="shared" si="2"/>
        <v>3149.382192</v>
      </c>
      <c r="F91" s="425"/>
      <c r="G91" s="425"/>
      <c r="H91" s="425"/>
      <c r="I91" s="425"/>
      <c r="J91" s="426"/>
      <c r="K91" s="415">
        <f t="shared" si="3"/>
        <v>0</v>
      </c>
      <c r="L91" s="416"/>
      <c r="M91" s="416"/>
      <c r="N91" s="416"/>
      <c r="O91" s="416"/>
      <c r="P91" s="416"/>
      <c r="Q91" s="417"/>
      <c r="R91" s="415">
        <f t="shared" si="4"/>
        <v>0</v>
      </c>
      <c r="S91" s="416"/>
      <c r="T91" s="416"/>
      <c r="U91" s="416"/>
      <c r="V91" s="416"/>
      <c r="W91" s="416"/>
      <c r="X91" s="417"/>
      <c r="Y91" s="415">
        <f t="shared" si="5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K91+Mês03!AN91</f>
        <v>0</v>
      </c>
      <c r="AO91" s="416"/>
      <c r="AP91" s="416"/>
      <c r="AQ91" s="416"/>
      <c r="AR91" s="416"/>
      <c r="AS91" s="416"/>
      <c r="AT91" s="417"/>
      <c r="AU91" s="415">
        <f>R91+Mês03!AU91</f>
        <v>3149.382192</v>
      </c>
      <c r="AV91" s="416"/>
      <c r="AW91" s="416"/>
      <c r="AX91" s="416"/>
      <c r="AY91" s="416"/>
      <c r="AZ91" s="416"/>
      <c r="BA91" s="417"/>
      <c r="BB91" s="415">
        <f>Y91+Mês03!BB91</f>
        <v>0</v>
      </c>
      <c r="BC91" s="416"/>
      <c r="BD91" s="416"/>
      <c r="BE91" s="416"/>
      <c r="BF91" s="416"/>
      <c r="BG91" s="416"/>
      <c r="BH91" s="417"/>
      <c r="BI91" s="415">
        <f>AF91+Mês03!BI91</f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1"/>
        <v>2.3</v>
      </c>
      <c r="C92" s="421"/>
      <c r="D92" s="422"/>
      <c r="E92" s="424">
        <f t="shared" si="2"/>
        <v>740.27054200000009</v>
      </c>
      <c r="F92" s="425"/>
      <c r="G92" s="425"/>
      <c r="H92" s="425"/>
      <c r="I92" s="425"/>
      <c r="J92" s="426"/>
      <c r="K92" s="415">
        <f t="shared" si="3"/>
        <v>0</v>
      </c>
      <c r="L92" s="416"/>
      <c r="M92" s="416"/>
      <c r="N92" s="416"/>
      <c r="O92" s="416"/>
      <c r="P92" s="416"/>
      <c r="Q92" s="417"/>
      <c r="R92" s="415">
        <f t="shared" si="4"/>
        <v>0</v>
      </c>
      <c r="S92" s="416"/>
      <c r="T92" s="416"/>
      <c r="U92" s="416"/>
      <c r="V92" s="416"/>
      <c r="W92" s="416"/>
      <c r="X92" s="417"/>
      <c r="Y92" s="415">
        <f t="shared" si="5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K92+Mês03!AN92</f>
        <v>0</v>
      </c>
      <c r="AO92" s="416"/>
      <c r="AP92" s="416"/>
      <c r="AQ92" s="416"/>
      <c r="AR92" s="416"/>
      <c r="AS92" s="416"/>
      <c r="AT92" s="417"/>
      <c r="AU92" s="415">
        <f>R92+Mês03!AU92</f>
        <v>0</v>
      </c>
      <c r="AV92" s="416"/>
      <c r="AW92" s="416"/>
      <c r="AX92" s="416"/>
      <c r="AY92" s="416"/>
      <c r="AZ92" s="416"/>
      <c r="BA92" s="417"/>
      <c r="BB92" s="415">
        <f>Y92+Mês03!BB92</f>
        <v>0</v>
      </c>
      <c r="BC92" s="416"/>
      <c r="BD92" s="416"/>
      <c r="BE92" s="416"/>
      <c r="BF92" s="416"/>
      <c r="BG92" s="416"/>
      <c r="BH92" s="417"/>
      <c r="BI92" s="415">
        <f>AF92+Mês03!BI92</f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1"/>
        <v>03</v>
      </c>
      <c r="C93" s="421"/>
      <c r="D93" s="422"/>
      <c r="E93" s="424">
        <f t="shared" si="2"/>
        <v>0</v>
      </c>
      <c r="F93" s="425"/>
      <c r="G93" s="425"/>
      <c r="H93" s="425"/>
      <c r="I93" s="425"/>
      <c r="J93" s="426"/>
      <c r="K93" s="415">
        <f t="shared" ref="K93:K98" si="7">IF($AT$77=0,0,IF(AC20=0,AF93*AT$79/(AT$77-AT$82),0))</f>
        <v>0</v>
      </c>
      <c r="L93" s="416"/>
      <c r="M93" s="416"/>
      <c r="N93" s="416"/>
      <c r="O93" s="416"/>
      <c r="P93" s="416"/>
      <c r="Q93" s="417"/>
      <c r="R93" s="415">
        <f t="shared" ref="R93:R98" si="8">IF($AT$77=0,0,IF(AC20=0,AF93*AT$81/(AT$77-AT$82),0))</f>
        <v>0</v>
      </c>
      <c r="S93" s="416"/>
      <c r="T93" s="416"/>
      <c r="U93" s="416"/>
      <c r="V93" s="416"/>
      <c r="W93" s="416"/>
      <c r="X93" s="417"/>
      <c r="Y93" s="415">
        <f t="shared" ref="Y93:Y98" si="9">IF(AC20=1,AF93,0)</f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K93+Mês03!AN93</f>
        <v>0</v>
      </c>
      <c r="AO93" s="416"/>
      <c r="AP93" s="416"/>
      <c r="AQ93" s="416"/>
      <c r="AR93" s="416"/>
      <c r="AS93" s="416"/>
      <c r="AT93" s="417"/>
      <c r="AU93" s="415">
        <f>R93+Mês03!AU93</f>
        <v>0</v>
      </c>
      <c r="AV93" s="416"/>
      <c r="AW93" s="416"/>
      <c r="AX93" s="416"/>
      <c r="AY93" s="416"/>
      <c r="AZ93" s="416"/>
      <c r="BA93" s="417"/>
      <c r="BB93" s="415">
        <f>Y93+Mês03!BB93</f>
        <v>0</v>
      </c>
      <c r="BC93" s="416"/>
      <c r="BD93" s="416"/>
      <c r="BE93" s="416"/>
      <c r="BF93" s="416"/>
      <c r="BG93" s="416"/>
      <c r="BH93" s="417"/>
      <c r="BI93" s="415">
        <f>AF93+Mês03!BI93</f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1"/>
        <v>3.1</v>
      </c>
      <c r="C94" s="421"/>
      <c r="D94" s="422"/>
      <c r="E94" s="424">
        <f t="shared" si="2"/>
        <v>4208.430206</v>
      </c>
      <c r="F94" s="425"/>
      <c r="G94" s="425"/>
      <c r="H94" s="425"/>
      <c r="I94" s="425"/>
      <c r="J94" s="426"/>
      <c r="K94" s="415">
        <f t="shared" si="7"/>
        <v>0</v>
      </c>
      <c r="L94" s="416"/>
      <c r="M94" s="416"/>
      <c r="N94" s="416"/>
      <c r="O94" s="416"/>
      <c r="P94" s="416"/>
      <c r="Q94" s="417"/>
      <c r="R94" s="415">
        <f t="shared" si="8"/>
        <v>0</v>
      </c>
      <c r="S94" s="416"/>
      <c r="T94" s="416"/>
      <c r="U94" s="416"/>
      <c r="V94" s="416"/>
      <c r="W94" s="416"/>
      <c r="X94" s="417"/>
      <c r="Y94" s="415">
        <f t="shared" si="9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K94+Mês03!AN94</f>
        <v>0</v>
      </c>
      <c r="AO94" s="416"/>
      <c r="AP94" s="416"/>
      <c r="AQ94" s="416"/>
      <c r="AR94" s="416"/>
      <c r="AS94" s="416"/>
      <c r="AT94" s="417"/>
      <c r="AU94" s="415">
        <f>R94+Mês03!AU94</f>
        <v>4208.430206</v>
      </c>
      <c r="AV94" s="416"/>
      <c r="AW94" s="416"/>
      <c r="AX94" s="416"/>
      <c r="AY94" s="416"/>
      <c r="AZ94" s="416"/>
      <c r="BA94" s="417"/>
      <c r="BB94" s="415">
        <f>Y94+Mês03!BB94</f>
        <v>0</v>
      </c>
      <c r="BC94" s="416"/>
      <c r="BD94" s="416"/>
      <c r="BE94" s="416"/>
      <c r="BF94" s="416"/>
      <c r="BG94" s="416"/>
      <c r="BH94" s="417"/>
      <c r="BI94" s="415">
        <f>AF94+Mês03!BI94</f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1"/>
        <v>4.1</v>
      </c>
      <c r="C95" s="421"/>
      <c r="D95" s="422"/>
      <c r="E95" s="424">
        <f t="shared" si="2"/>
        <v>1114.7171795999998</v>
      </c>
      <c r="F95" s="425"/>
      <c r="G95" s="425"/>
      <c r="H95" s="425"/>
      <c r="I95" s="425"/>
      <c r="J95" s="426"/>
      <c r="K95" s="415">
        <f t="shared" si="7"/>
        <v>0</v>
      </c>
      <c r="L95" s="416"/>
      <c r="M95" s="416"/>
      <c r="N95" s="416"/>
      <c r="O95" s="416"/>
      <c r="P95" s="416"/>
      <c r="Q95" s="417"/>
      <c r="R95" s="415">
        <f t="shared" si="8"/>
        <v>0</v>
      </c>
      <c r="S95" s="416"/>
      <c r="T95" s="416"/>
      <c r="U95" s="416"/>
      <c r="V95" s="416"/>
      <c r="W95" s="416"/>
      <c r="X95" s="417"/>
      <c r="Y95" s="415">
        <f t="shared" si="9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K95+Mês03!AN95</f>
        <v>0</v>
      </c>
      <c r="AO95" s="416"/>
      <c r="AP95" s="416"/>
      <c r="AQ95" s="416"/>
      <c r="AR95" s="416"/>
      <c r="AS95" s="416"/>
      <c r="AT95" s="417"/>
      <c r="AU95" s="415">
        <f>R95+Mês03!AU95</f>
        <v>1114.7171795999998</v>
      </c>
      <c r="AV95" s="416"/>
      <c r="AW95" s="416"/>
      <c r="AX95" s="416"/>
      <c r="AY95" s="416"/>
      <c r="AZ95" s="416"/>
      <c r="BA95" s="417"/>
      <c r="BB95" s="415">
        <f>Y95+Mês03!BB95</f>
        <v>0</v>
      </c>
      <c r="BC95" s="416"/>
      <c r="BD95" s="416"/>
      <c r="BE95" s="416"/>
      <c r="BF95" s="416"/>
      <c r="BG95" s="416"/>
      <c r="BH95" s="417"/>
      <c r="BI95" s="415">
        <f>AF95+Mês03!BI95</f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 t="shared" si="1"/>
        <v>4.3</v>
      </c>
      <c r="C96" s="421"/>
      <c r="D96" s="422"/>
      <c r="E96" s="424">
        <f t="shared" si="2"/>
        <v>15918.946760999999</v>
      </c>
      <c r="F96" s="425"/>
      <c r="G96" s="425"/>
      <c r="H96" s="425"/>
      <c r="I96" s="425"/>
      <c r="J96" s="426"/>
      <c r="K96" s="415">
        <f t="shared" si="7"/>
        <v>0</v>
      </c>
      <c r="L96" s="416"/>
      <c r="M96" s="416"/>
      <c r="N96" s="416"/>
      <c r="O96" s="416"/>
      <c r="P96" s="416"/>
      <c r="Q96" s="417"/>
      <c r="R96" s="415">
        <f t="shared" si="8"/>
        <v>0</v>
      </c>
      <c r="S96" s="416"/>
      <c r="T96" s="416"/>
      <c r="U96" s="416"/>
      <c r="V96" s="416"/>
      <c r="W96" s="416"/>
      <c r="X96" s="417"/>
      <c r="Y96" s="415">
        <f t="shared" si="9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K96+Mês03!AN96</f>
        <v>0</v>
      </c>
      <c r="AO96" s="416"/>
      <c r="AP96" s="416"/>
      <c r="AQ96" s="416"/>
      <c r="AR96" s="416"/>
      <c r="AS96" s="416"/>
      <c r="AT96" s="417"/>
      <c r="AU96" s="415">
        <f>R96+Mês03!AU96</f>
        <v>0</v>
      </c>
      <c r="AV96" s="416"/>
      <c r="AW96" s="416"/>
      <c r="AX96" s="416"/>
      <c r="AY96" s="416"/>
      <c r="AZ96" s="416"/>
      <c r="BA96" s="417"/>
      <c r="BB96" s="415">
        <f>Y96+Mês03!BB96</f>
        <v>0</v>
      </c>
      <c r="BC96" s="416"/>
      <c r="BD96" s="416"/>
      <c r="BE96" s="416"/>
      <c r="BF96" s="416"/>
      <c r="BG96" s="416"/>
      <c r="BH96" s="417"/>
      <c r="BI96" s="415">
        <f>AF96+Mês03!BI96</f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 t="shared" si="1"/>
        <v>05</v>
      </c>
      <c r="C97" s="421"/>
      <c r="D97" s="422"/>
      <c r="E97" s="424">
        <f t="shared" si="2"/>
        <v>0</v>
      </c>
      <c r="F97" s="425"/>
      <c r="G97" s="425"/>
      <c r="H97" s="425"/>
      <c r="I97" s="425"/>
      <c r="J97" s="426"/>
      <c r="K97" s="415">
        <f t="shared" si="7"/>
        <v>0</v>
      </c>
      <c r="L97" s="416"/>
      <c r="M97" s="416"/>
      <c r="N97" s="416"/>
      <c r="O97" s="416"/>
      <c r="P97" s="416"/>
      <c r="Q97" s="417"/>
      <c r="R97" s="415">
        <f t="shared" si="8"/>
        <v>0</v>
      </c>
      <c r="S97" s="416"/>
      <c r="T97" s="416"/>
      <c r="U97" s="416"/>
      <c r="V97" s="416"/>
      <c r="W97" s="416"/>
      <c r="X97" s="417"/>
      <c r="Y97" s="415">
        <f t="shared" si="9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K97+Mês03!AN97</f>
        <v>0</v>
      </c>
      <c r="AO97" s="416"/>
      <c r="AP97" s="416"/>
      <c r="AQ97" s="416"/>
      <c r="AR97" s="416"/>
      <c r="AS97" s="416"/>
      <c r="AT97" s="417"/>
      <c r="AU97" s="415">
        <f>R97+Mês03!AU97</f>
        <v>0</v>
      </c>
      <c r="AV97" s="416"/>
      <c r="AW97" s="416"/>
      <c r="AX97" s="416"/>
      <c r="AY97" s="416"/>
      <c r="AZ97" s="416"/>
      <c r="BA97" s="417"/>
      <c r="BB97" s="415">
        <f>Y97+Mês03!BB97</f>
        <v>0</v>
      </c>
      <c r="BC97" s="416"/>
      <c r="BD97" s="416"/>
      <c r="BE97" s="416"/>
      <c r="BF97" s="416"/>
      <c r="BG97" s="416"/>
      <c r="BH97" s="417"/>
      <c r="BI97" s="415">
        <f>AF97+Mês03!BI97</f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si="1"/>
        <v>5.1</v>
      </c>
      <c r="C98" s="421"/>
      <c r="D98" s="422"/>
      <c r="E98" s="424">
        <f t="shared" si="2"/>
        <v>7662.1926719999992</v>
      </c>
      <c r="F98" s="425"/>
      <c r="G98" s="425"/>
      <c r="H98" s="425"/>
      <c r="I98" s="425"/>
      <c r="J98" s="426"/>
      <c r="K98" s="415">
        <f t="shared" si="7"/>
        <v>0</v>
      </c>
      <c r="L98" s="416"/>
      <c r="M98" s="416"/>
      <c r="N98" s="416"/>
      <c r="O98" s="416"/>
      <c r="P98" s="416"/>
      <c r="Q98" s="417"/>
      <c r="R98" s="415">
        <f t="shared" si="8"/>
        <v>0</v>
      </c>
      <c r="S98" s="416"/>
      <c r="T98" s="416"/>
      <c r="U98" s="416"/>
      <c r="V98" s="416"/>
      <c r="W98" s="416"/>
      <c r="X98" s="417"/>
      <c r="Y98" s="415">
        <f t="shared" si="9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K98+Mês03!AN98</f>
        <v>0</v>
      </c>
      <c r="AO98" s="416"/>
      <c r="AP98" s="416"/>
      <c r="AQ98" s="416"/>
      <c r="AR98" s="416"/>
      <c r="AS98" s="416"/>
      <c r="AT98" s="417"/>
      <c r="AU98" s="415">
        <f>R98+Mês03!AU98</f>
        <v>6438.8469899884794</v>
      </c>
      <c r="AV98" s="416"/>
      <c r="AW98" s="416"/>
      <c r="AX98" s="416"/>
      <c r="AY98" s="416"/>
      <c r="AZ98" s="416"/>
      <c r="BA98" s="417"/>
      <c r="BB98" s="415">
        <f>Y98+Mês03!BB98</f>
        <v>0</v>
      </c>
      <c r="BC98" s="416"/>
      <c r="BD98" s="416"/>
      <c r="BE98" s="416"/>
      <c r="BF98" s="416"/>
      <c r="BG98" s="416"/>
      <c r="BH98" s="417"/>
      <c r="BI98" s="415">
        <f>AF98+Mês03!BI98</f>
        <v>6438.8469899884794</v>
      </c>
      <c r="BJ98" s="416"/>
      <c r="BK98" s="416"/>
      <c r="BL98" s="416"/>
      <c r="BM98" s="416"/>
      <c r="BN98" s="416"/>
      <c r="BO98" s="416"/>
      <c r="BP98" s="460"/>
    </row>
    <row r="99" spans="1:68" ht="14.25" x14ac:dyDescent="0.2">
      <c r="A99" s="11"/>
      <c r="B99" s="420" t="str">
        <f t="shared" si="1"/>
        <v>06</v>
      </c>
      <c r="C99" s="421"/>
      <c r="D99" s="422"/>
      <c r="E99" s="424">
        <f t="shared" si="2"/>
        <v>0</v>
      </c>
      <c r="F99" s="425"/>
      <c r="G99" s="425"/>
      <c r="H99" s="425"/>
      <c r="I99" s="425"/>
      <c r="J99" s="426"/>
      <c r="K99" s="415">
        <f>IF($AT$77=0,0,IF(AC26=0,AF99*AT$79/(AT$77-AT$82),0))</f>
        <v>0</v>
      </c>
      <c r="L99" s="416"/>
      <c r="M99" s="416"/>
      <c r="N99" s="416"/>
      <c r="O99" s="416"/>
      <c r="P99" s="416"/>
      <c r="Q99" s="417"/>
      <c r="R99" s="415">
        <f>IF($AT$77=0,0,IF(AC26=0,AF99*AT$81/(AT$77-AT$82),0))</f>
        <v>0</v>
      </c>
      <c r="S99" s="416"/>
      <c r="T99" s="416"/>
      <c r="U99" s="416"/>
      <c r="V99" s="416"/>
      <c r="W99" s="416"/>
      <c r="X99" s="417"/>
      <c r="Y99" s="415">
        <f>IF(AC26=1,AF99,0)</f>
        <v>0</v>
      </c>
      <c r="Z99" s="416"/>
      <c r="AA99" s="416"/>
      <c r="AB99" s="416"/>
      <c r="AC99" s="416"/>
      <c r="AD99" s="416"/>
      <c r="AE99" s="417"/>
      <c r="AF99" s="415">
        <f>E99*AS26/100</f>
        <v>0</v>
      </c>
      <c r="AG99" s="416"/>
      <c r="AH99" s="416"/>
      <c r="AI99" s="416"/>
      <c r="AJ99" s="416"/>
      <c r="AK99" s="416"/>
      <c r="AL99" s="416"/>
      <c r="AM99" s="417"/>
      <c r="AN99" s="415">
        <f>K99+Mês03!AN99</f>
        <v>0</v>
      </c>
      <c r="AO99" s="416"/>
      <c r="AP99" s="416"/>
      <c r="AQ99" s="416"/>
      <c r="AR99" s="416"/>
      <c r="AS99" s="416"/>
      <c r="AT99" s="417"/>
      <c r="AU99" s="415">
        <f>R99+Mês03!AU99</f>
        <v>0</v>
      </c>
      <c r="AV99" s="416"/>
      <c r="AW99" s="416"/>
      <c r="AX99" s="416"/>
      <c r="AY99" s="416"/>
      <c r="AZ99" s="416"/>
      <c r="BA99" s="417"/>
      <c r="BB99" s="415">
        <f>Y99+Mês03!BB99</f>
        <v>0</v>
      </c>
      <c r="BC99" s="416"/>
      <c r="BD99" s="416"/>
      <c r="BE99" s="416"/>
      <c r="BF99" s="416"/>
      <c r="BG99" s="416"/>
      <c r="BH99" s="417"/>
      <c r="BI99" s="415">
        <f>AF99+Mês03!BI99</f>
        <v>0</v>
      </c>
      <c r="BJ99" s="416"/>
      <c r="BK99" s="416"/>
      <c r="BL99" s="416"/>
      <c r="BM99" s="416"/>
      <c r="BN99" s="416"/>
      <c r="BO99" s="416"/>
      <c r="BP99" s="460"/>
    </row>
    <row r="100" spans="1:68" ht="14.25" x14ac:dyDescent="0.2">
      <c r="A100" s="11"/>
      <c r="B100" s="420" t="str">
        <f t="shared" si="1"/>
        <v>6.1</v>
      </c>
      <c r="C100" s="421"/>
      <c r="D100" s="422"/>
      <c r="E100" s="93"/>
      <c r="F100" s="94"/>
      <c r="G100" s="94"/>
      <c r="H100" s="94"/>
      <c r="I100" s="94"/>
      <c r="J100" s="95"/>
      <c r="K100" s="415">
        <f>IF($AT$77=0,0,IF(AC27=0,AF100*AT$79/(AT$77-AT$82),0))</f>
        <v>0</v>
      </c>
      <c r="L100" s="416"/>
      <c r="M100" s="416"/>
      <c r="N100" s="416"/>
      <c r="O100" s="416"/>
      <c r="P100" s="416"/>
      <c r="Q100" s="417"/>
      <c r="R100" s="415">
        <f>IF($AT$77=0,0,IF(AC27=0,AF100*AT$81/(AT$77-AT$82),0))</f>
        <v>0</v>
      </c>
      <c r="S100" s="416"/>
      <c r="T100" s="416"/>
      <c r="U100" s="416"/>
      <c r="V100" s="416"/>
      <c r="W100" s="416"/>
      <c r="X100" s="417"/>
      <c r="Y100" s="415">
        <f>IF(AC27=1,AF100,0)</f>
        <v>0</v>
      </c>
      <c r="Z100" s="416"/>
      <c r="AA100" s="416"/>
      <c r="AB100" s="416"/>
      <c r="AC100" s="416"/>
      <c r="AD100" s="416"/>
      <c r="AE100" s="417"/>
      <c r="AF100" s="415">
        <f t="shared" ref="AF100:AF114" si="10">E100*AS27/100</f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K100+Mês03!AN100</f>
        <v>0</v>
      </c>
      <c r="AO100" s="416"/>
      <c r="AP100" s="416"/>
      <c r="AQ100" s="416"/>
      <c r="AR100" s="416"/>
      <c r="AS100" s="416"/>
      <c r="AT100" s="417"/>
      <c r="AU100" s="415">
        <f>R100+Mês03!AU100</f>
        <v>0</v>
      </c>
      <c r="AV100" s="416"/>
      <c r="AW100" s="416"/>
      <c r="AX100" s="416"/>
      <c r="AY100" s="416"/>
      <c r="AZ100" s="416"/>
      <c r="BA100" s="417"/>
      <c r="BB100" s="415">
        <f>Y100+Mês03!BB100</f>
        <v>0</v>
      </c>
      <c r="BC100" s="416"/>
      <c r="BD100" s="416"/>
      <c r="BE100" s="416"/>
      <c r="BF100" s="416"/>
      <c r="BG100" s="416"/>
      <c r="BH100" s="417"/>
      <c r="BI100" s="415">
        <f>AF100+Mês03!BI100</f>
        <v>0</v>
      </c>
      <c r="BJ100" s="416"/>
      <c r="BK100" s="416"/>
      <c r="BL100" s="416"/>
      <c r="BM100" s="416"/>
      <c r="BN100" s="416"/>
      <c r="BO100" s="416"/>
      <c r="BP100" s="460"/>
    </row>
    <row r="101" spans="1:68" ht="14.25" x14ac:dyDescent="0.2">
      <c r="A101" s="11"/>
      <c r="B101" s="420" t="str">
        <f t="shared" si="1"/>
        <v>6.2</v>
      </c>
      <c r="C101" s="421"/>
      <c r="D101" s="422"/>
      <c r="E101" s="93"/>
      <c r="F101" s="94"/>
      <c r="G101" s="94"/>
      <c r="H101" s="94"/>
      <c r="I101" s="94"/>
      <c r="J101" s="95"/>
      <c r="K101" s="415">
        <f t="shared" ref="K101:K108" si="11">IF($AT$77=0,0,IF(AC28=0,AF101*AT$79/(AT$77-AT$82),0))</f>
        <v>0</v>
      </c>
      <c r="L101" s="416"/>
      <c r="M101" s="416"/>
      <c r="N101" s="416"/>
      <c r="O101" s="416"/>
      <c r="P101" s="416"/>
      <c r="Q101" s="417"/>
      <c r="R101" s="415">
        <f t="shared" ref="R101:R108" si="12">IF($AT$77=0,0,IF(AC28=0,AF101*AT$81/(AT$77-AT$82),0))</f>
        <v>0</v>
      </c>
      <c r="S101" s="416"/>
      <c r="T101" s="416"/>
      <c r="U101" s="416"/>
      <c r="V101" s="416"/>
      <c r="W101" s="416"/>
      <c r="X101" s="417"/>
      <c r="Y101" s="415">
        <f t="shared" ref="Y101:Y108" si="13">IF(AC28=1,AF101,0)</f>
        <v>0</v>
      </c>
      <c r="Z101" s="416"/>
      <c r="AA101" s="416"/>
      <c r="AB101" s="416"/>
      <c r="AC101" s="416"/>
      <c r="AD101" s="416"/>
      <c r="AE101" s="417"/>
      <c r="AF101" s="415">
        <f t="shared" si="10"/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K101+Mês03!AN101</f>
        <v>0</v>
      </c>
      <c r="AO101" s="416"/>
      <c r="AP101" s="416"/>
      <c r="AQ101" s="416"/>
      <c r="AR101" s="416"/>
      <c r="AS101" s="416"/>
      <c r="AT101" s="417"/>
      <c r="AU101" s="415">
        <f>R101+Mês03!AU101</f>
        <v>0</v>
      </c>
      <c r="AV101" s="416"/>
      <c r="AW101" s="416"/>
      <c r="AX101" s="416"/>
      <c r="AY101" s="416"/>
      <c r="AZ101" s="416"/>
      <c r="BA101" s="417"/>
      <c r="BB101" s="415">
        <f>Y101+Mês03!BB101</f>
        <v>0</v>
      </c>
      <c r="BC101" s="416"/>
      <c r="BD101" s="416"/>
      <c r="BE101" s="416"/>
      <c r="BF101" s="416"/>
      <c r="BG101" s="416"/>
      <c r="BH101" s="417"/>
      <c r="BI101" s="415">
        <f>AF101+Mês03!BI101</f>
        <v>0</v>
      </c>
      <c r="BJ101" s="416"/>
      <c r="BK101" s="416"/>
      <c r="BL101" s="416"/>
      <c r="BM101" s="416"/>
      <c r="BN101" s="416"/>
      <c r="BO101" s="416"/>
      <c r="BP101" s="460"/>
    </row>
    <row r="102" spans="1:68" ht="14.25" x14ac:dyDescent="0.2">
      <c r="A102" s="11"/>
      <c r="B102" s="420" t="str">
        <f t="shared" si="1"/>
        <v>6.3</v>
      </c>
      <c r="C102" s="421"/>
      <c r="D102" s="422"/>
      <c r="E102" s="93"/>
      <c r="F102" s="94"/>
      <c r="G102" s="94"/>
      <c r="H102" s="94"/>
      <c r="I102" s="94"/>
      <c r="J102" s="95"/>
      <c r="K102" s="415">
        <f t="shared" si="11"/>
        <v>0</v>
      </c>
      <c r="L102" s="416"/>
      <c r="M102" s="416"/>
      <c r="N102" s="416"/>
      <c r="O102" s="416"/>
      <c r="P102" s="416"/>
      <c r="Q102" s="417"/>
      <c r="R102" s="415">
        <f t="shared" si="12"/>
        <v>0</v>
      </c>
      <c r="S102" s="416"/>
      <c r="T102" s="416"/>
      <c r="U102" s="416"/>
      <c r="V102" s="416"/>
      <c r="W102" s="416"/>
      <c r="X102" s="417"/>
      <c r="Y102" s="415">
        <f t="shared" si="13"/>
        <v>0</v>
      </c>
      <c r="Z102" s="416"/>
      <c r="AA102" s="416"/>
      <c r="AB102" s="416"/>
      <c r="AC102" s="416"/>
      <c r="AD102" s="416"/>
      <c r="AE102" s="417"/>
      <c r="AF102" s="415">
        <f t="shared" si="10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K102+Mês03!AN102</f>
        <v>0</v>
      </c>
      <c r="AO102" s="416"/>
      <c r="AP102" s="416"/>
      <c r="AQ102" s="416"/>
      <c r="AR102" s="416"/>
      <c r="AS102" s="416"/>
      <c r="AT102" s="417"/>
      <c r="AU102" s="415">
        <f>R102+Mês03!AU102</f>
        <v>0</v>
      </c>
      <c r="AV102" s="416"/>
      <c r="AW102" s="416"/>
      <c r="AX102" s="416"/>
      <c r="AY102" s="416"/>
      <c r="AZ102" s="416"/>
      <c r="BA102" s="417"/>
      <c r="BB102" s="415">
        <f>Y102+Mês03!BB102</f>
        <v>0</v>
      </c>
      <c r="BC102" s="416"/>
      <c r="BD102" s="416"/>
      <c r="BE102" s="416"/>
      <c r="BF102" s="416"/>
      <c r="BG102" s="416"/>
      <c r="BH102" s="417"/>
      <c r="BI102" s="415">
        <f>AF102+Mês03!BI102</f>
        <v>0</v>
      </c>
      <c r="BJ102" s="416"/>
      <c r="BK102" s="416"/>
      <c r="BL102" s="416"/>
      <c r="BM102" s="416"/>
      <c r="BN102" s="416"/>
      <c r="BO102" s="416"/>
      <c r="BP102" s="460"/>
    </row>
    <row r="103" spans="1:68" ht="14.25" x14ac:dyDescent="0.2">
      <c r="A103" s="11"/>
      <c r="B103" s="420" t="str">
        <f t="shared" si="1"/>
        <v>6.4</v>
      </c>
      <c r="C103" s="421"/>
      <c r="D103" s="422"/>
      <c r="E103" s="93"/>
      <c r="F103" s="94"/>
      <c r="G103" s="94"/>
      <c r="H103" s="94"/>
      <c r="I103" s="94"/>
      <c r="J103" s="95"/>
      <c r="K103" s="415">
        <f t="shared" si="11"/>
        <v>0</v>
      </c>
      <c r="L103" s="416"/>
      <c r="M103" s="416"/>
      <c r="N103" s="416"/>
      <c r="O103" s="416"/>
      <c r="P103" s="416"/>
      <c r="Q103" s="417"/>
      <c r="R103" s="415">
        <f t="shared" si="12"/>
        <v>0</v>
      </c>
      <c r="S103" s="416"/>
      <c r="T103" s="416"/>
      <c r="U103" s="416"/>
      <c r="V103" s="416"/>
      <c r="W103" s="416"/>
      <c r="X103" s="417"/>
      <c r="Y103" s="415">
        <f t="shared" si="13"/>
        <v>0</v>
      </c>
      <c r="Z103" s="416"/>
      <c r="AA103" s="416"/>
      <c r="AB103" s="416"/>
      <c r="AC103" s="416"/>
      <c r="AD103" s="416"/>
      <c r="AE103" s="417"/>
      <c r="AF103" s="415">
        <f t="shared" si="10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K103+Mês03!AN103</f>
        <v>0</v>
      </c>
      <c r="AO103" s="416"/>
      <c r="AP103" s="416"/>
      <c r="AQ103" s="416"/>
      <c r="AR103" s="416"/>
      <c r="AS103" s="416"/>
      <c r="AT103" s="417"/>
      <c r="AU103" s="415">
        <f>R103+Mês03!AU103</f>
        <v>319.32942303599998</v>
      </c>
      <c r="AV103" s="416"/>
      <c r="AW103" s="416"/>
      <c r="AX103" s="416"/>
      <c r="AY103" s="416"/>
      <c r="AZ103" s="416"/>
      <c r="BA103" s="417"/>
      <c r="BB103" s="415">
        <f>Y103+Mês03!BB103</f>
        <v>0</v>
      </c>
      <c r="BC103" s="416"/>
      <c r="BD103" s="416"/>
      <c r="BE103" s="416"/>
      <c r="BF103" s="416"/>
      <c r="BG103" s="416"/>
      <c r="BH103" s="417"/>
      <c r="BI103" s="415">
        <f>AF103+Mês03!BI103</f>
        <v>319.32942303599998</v>
      </c>
      <c r="BJ103" s="416"/>
      <c r="BK103" s="416"/>
      <c r="BL103" s="416"/>
      <c r="BM103" s="416"/>
      <c r="BN103" s="416"/>
      <c r="BO103" s="416"/>
      <c r="BP103" s="460"/>
    </row>
    <row r="104" spans="1:68" ht="14.25" x14ac:dyDescent="0.2">
      <c r="A104" s="11"/>
      <c r="B104" s="420" t="str">
        <f t="shared" si="1"/>
        <v>6.5</v>
      </c>
      <c r="C104" s="421"/>
      <c r="D104" s="422"/>
      <c r="E104" s="93"/>
      <c r="F104" s="94"/>
      <c r="G104" s="94"/>
      <c r="H104" s="94"/>
      <c r="I104" s="94"/>
      <c r="J104" s="95"/>
      <c r="K104" s="415">
        <f t="shared" si="11"/>
        <v>0</v>
      </c>
      <c r="L104" s="416"/>
      <c r="M104" s="416"/>
      <c r="N104" s="416"/>
      <c r="O104" s="416"/>
      <c r="P104" s="416"/>
      <c r="Q104" s="417"/>
      <c r="R104" s="415">
        <f t="shared" si="12"/>
        <v>0</v>
      </c>
      <c r="S104" s="416"/>
      <c r="T104" s="416"/>
      <c r="U104" s="416"/>
      <c r="V104" s="416"/>
      <c r="W104" s="416"/>
      <c r="X104" s="417"/>
      <c r="Y104" s="415">
        <f t="shared" si="13"/>
        <v>0</v>
      </c>
      <c r="Z104" s="416"/>
      <c r="AA104" s="416"/>
      <c r="AB104" s="416"/>
      <c r="AC104" s="416"/>
      <c r="AD104" s="416"/>
      <c r="AE104" s="417"/>
      <c r="AF104" s="415">
        <f t="shared" si="10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K104+Mês03!AN104</f>
        <v>0</v>
      </c>
      <c r="AO104" s="416"/>
      <c r="AP104" s="416"/>
      <c r="AQ104" s="416"/>
      <c r="AR104" s="416"/>
      <c r="AS104" s="416"/>
      <c r="AT104" s="417"/>
      <c r="AU104" s="415">
        <f>R104+Mês03!AU104</f>
        <v>554.00364912960003</v>
      </c>
      <c r="AV104" s="416"/>
      <c r="AW104" s="416"/>
      <c r="AX104" s="416"/>
      <c r="AY104" s="416"/>
      <c r="AZ104" s="416"/>
      <c r="BA104" s="417"/>
      <c r="BB104" s="415">
        <f>Y104+Mês03!BB104</f>
        <v>0</v>
      </c>
      <c r="BC104" s="416"/>
      <c r="BD104" s="416"/>
      <c r="BE104" s="416"/>
      <c r="BF104" s="416"/>
      <c r="BG104" s="416"/>
      <c r="BH104" s="417"/>
      <c r="BI104" s="415">
        <f>AF104+Mês03!BI104</f>
        <v>554.00364912960003</v>
      </c>
      <c r="BJ104" s="416"/>
      <c r="BK104" s="416"/>
      <c r="BL104" s="416"/>
      <c r="BM104" s="416"/>
      <c r="BN104" s="416"/>
      <c r="BO104" s="416"/>
      <c r="BP104" s="460"/>
    </row>
    <row r="105" spans="1:68" ht="14.25" x14ac:dyDescent="0.2">
      <c r="A105" s="11"/>
      <c r="B105" s="420" t="e">
        <f t="shared" si="1"/>
        <v>#REF!</v>
      </c>
      <c r="C105" s="421"/>
      <c r="D105" s="422"/>
      <c r="E105" s="93"/>
      <c r="F105" s="94"/>
      <c r="G105" s="94"/>
      <c r="H105" s="94"/>
      <c r="I105" s="94"/>
      <c r="J105" s="95"/>
      <c r="K105" s="415" t="e">
        <f t="shared" si="11"/>
        <v>#REF!</v>
      </c>
      <c r="L105" s="416"/>
      <c r="M105" s="416"/>
      <c r="N105" s="416"/>
      <c r="O105" s="416"/>
      <c r="P105" s="416"/>
      <c r="Q105" s="417"/>
      <c r="R105" s="415" t="e">
        <f t="shared" si="12"/>
        <v>#REF!</v>
      </c>
      <c r="S105" s="416"/>
      <c r="T105" s="416"/>
      <c r="U105" s="416"/>
      <c r="V105" s="416"/>
      <c r="W105" s="416"/>
      <c r="X105" s="417"/>
      <c r="Y105" s="415" t="e">
        <f t="shared" si="13"/>
        <v>#REF!</v>
      </c>
      <c r="Z105" s="416"/>
      <c r="AA105" s="416"/>
      <c r="AB105" s="416"/>
      <c r="AC105" s="416"/>
      <c r="AD105" s="416"/>
      <c r="AE105" s="417"/>
      <c r="AF105" s="415">
        <f t="shared" si="10"/>
        <v>0</v>
      </c>
      <c r="AG105" s="416"/>
      <c r="AH105" s="416"/>
      <c r="AI105" s="416"/>
      <c r="AJ105" s="416"/>
      <c r="AK105" s="416"/>
      <c r="AL105" s="416"/>
      <c r="AM105" s="417"/>
      <c r="AN105" s="415" t="e">
        <f>K105+Mês03!AN105</f>
        <v>#REF!</v>
      </c>
      <c r="AO105" s="416"/>
      <c r="AP105" s="416"/>
      <c r="AQ105" s="416"/>
      <c r="AR105" s="416"/>
      <c r="AS105" s="416"/>
      <c r="AT105" s="417"/>
      <c r="AU105" s="415" t="e">
        <f>R105+Mês03!AU105</f>
        <v>#REF!</v>
      </c>
      <c r="AV105" s="416"/>
      <c r="AW105" s="416"/>
      <c r="AX105" s="416"/>
      <c r="AY105" s="416"/>
      <c r="AZ105" s="416"/>
      <c r="BA105" s="417"/>
      <c r="BB105" s="415" t="e">
        <f>Y105+Mês03!BB105</f>
        <v>#REF!</v>
      </c>
      <c r="BC105" s="416"/>
      <c r="BD105" s="416"/>
      <c r="BE105" s="416"/>
      <c r="BF105" s="416"/>
      <c r="BG105" s="416"/>
      <c r="BH105" s="417"/>
      <c r="BI105" s="415" t="e">
        <f>AF105+Mês03!BI105</f>
        <v>#REF!</v>
      </c>
      <c r="BJ105" s="416"/>
      <c r="BK105" s="416"/>
      <c r="BL105" s="416"/>
      <c r="BM105" s="416"/>
      <c r="BN105" s="416"/>
      <c r="BO105" s="416"/>
      <c r="BP105" s="460"/>
    </row>
    <row r="106" spans="1:68" ht="14.25" x14ac:dyDescent="0.2">
      <c r="A106" s="11"/>
      <c r="B106" s="420" t="e">
        <f t="shared" si="1"/>
        <v>#REF!</v>
      </c>
      <c r="C106" s="421"/>
      <c r="D106" s="422"/>
      <c r="E106" s="93"/>
      <c r="F106" s="94"/>
      <c r="G106" s="94"/>
      <c r="H106" s="94"/>
      <c r="I106" s="94"/>
      <c r="J106" s="95"/>
      <c r="K106" s="415" t="e">
        <f t="shared" si="11"/>
        <v>#REF!</v>
      </c>
      <c r="L106" s="416"/>
      <c r="M106" s="416"/>
      <c r="N106" s="416"/>
      <c r="O106" s="416"/>
      <c r="P106" s="416"/>
      <c r="Q106" s="417"/>
      <c r="R106" s="415" t="e">
        <f t="shared" si="12"/>
        <v>#REF!</v>
      </c>
      <c r="S106" s="416"/>
      <c r="T106" s="416"/>
      <c r="U106" s="416"/>
      <c r="V106" s="416"/>
      <c r="W106" s="416"/>
      <c r="X106" s="417"/>
      <c r="Y106" s="415" t="e">
        <f t="shared" si="13"/>
        <v>#REF!</v>
      </c>
      <c r="Z106" s="416"/>
      <c r="AA106" s="416"/>
      <c r="AB106" s="416"/>
      <c r="AC106" s="416"/>
      <c r="AD106" s="416"/>
      <c r="AE106" s="417"/>
      <c r="AF106" s="415">
        <f t="shared" si="10"/>
        <v>0</v>
      </c>
      <c r="AG106" s="416"/>
      <c r="AH106" s="416"/>
      <c r="AI106" s="416"/>
      <c r="AJ106" s="416"/>
      <c r="AK106" s="416"/>
      <c r="AL106" s="416"/>
      <c r="AM106" s="417"/>
      <c r="AN106" s="415" t="e">
        <f>K106+Mês03!AN106</f>
        <v>#REF!</v>
      </c>
      <c r="AO106" s="416"/>
      <c r="AP106" s="416"/>
      <c r="AQ106" s="416"/>
      <c r="AR106" s="416"/>
      <c r="AS106" s="416"/>
      <c r="AT106" s="417"/>
      <c r="AU106" s="415" t="e">
        <f>R106+Mês03!AU106</f>
        <v>#REF!</v>
      </c>
      <c r="AV106" s="416"/>
      <c r="AW106" s="416"/>
      <c r="AX106" s="416"/>
      <c r="AY106" s="416"/>
      <c r="AZ106" s="416"/>
      <c r="BA106" s="417"/>
      <c r="BB106" s="415" t="e">
        <f>Y106+Mês03!BB106</f>
        <v>#REF!</v>
      </c>
      <c r="BC106" s="416"/>
      <c r="BD106" s="416"/>
      <c r="BE106" s="416"/>
      <c r="BF106" s="416"/>
      <c r="BG106" s="416"/>
      <c r="BH106" s="417"/>
      <c r="BI106" s="415" t="e">
        <f>AF106+Mês03!BI106</f>
        <v>#REF!</v>
      </c>
      <c r="BJ106" s="416"/>
      <c r="BK106" s="416"/>
      <c r="BL106" s="416"/>
      <c r="BM106" s="416"/>
      <c r="BN106" s="416"/>
      <c r="BO106" s="416"/>
      <c r="BP106" s="460"/>
    </row>
    <row r="107" spans="1:68" ht="14.25" x14ac:dyDescent="0.2">
      <c r="A107" s="11"/>
      <c r="B107" s="420" t="e">
        <f t="shared" si="1"/>
        <v>#REF!</v>
      </c>
      <c r="C107" s="421"/>
      <c r="D107" s="422"/>
      <c r="E107" s="93"/>
      <c r="F107" s="94"/>
      <c r="G107" s="94"/>
      <c r="H107" s="94"/>
      <c r="I107" s="94"/>
      <c r="J107" s="95"/>
      <c r="K107" s="415" t="e">
        <f t="shared" si="11"/>
        <v>#REF!</v>
      </c>
      <c r="L107" s="416"/>
      <c r="M107" s="416"/>
      <c r="N107" s="416"/>
      <c r="O107" s="416"/>
      <c r="P107" s="416"/>
      <c r="Q107" s="417"/>
      <c r="R107" s="415" t="e">
        <f t="shared" si="12"/>
        <v>#REF!</v>
      </c>
      <c r="S107" s="416"/>
      <c r="T107" s="416"/>
      <c r="U107" s="416"/>
      <c r="V107" s="416"/>
      <c r="W107" s="416"/>
      <c r="X107" s="417"/>
      <c r="Y107" s="415" t="e">
        <f t="shared" si="13"/>
        <v>#REF!</v>
      </c>
      <c r="Z107" s="416"/>
      <c r="AA107" s="416"/>
      <c r="AB107" s="416"/>
      <c r="AC107" s="416"/>
      <c r="AD107" s="416"/>
      <c r="AE107" s="417"/>
      <c r="AF107" s="415">
        <f t="shared" si="10"/>
        <v>0</v>
      </c>
      <c r="AG107" s="416"/>
      <c r="AH107" s="416"/>
      <c r="AI107" s="416"/>
      <c r="AJ107" s="416"/>
      <c r="AK107" s="416"/>
      <c r="AL107" s="416"/>
      <c r="AM107" s="417"/>
      <c r="AN107" s="415" t="e">
        <f>K107+Mês03!AN107</f>
        <v>#REF!</v>
      </c>
      <c r="AO107" s="416"/>
      <c r="AP107" s="416"/>
      <c r="AQ107" s="416"/>
      <c r="AR107" s="416"/>
      <c r="AS107" s="416"/>
      <c r="AT107" s="417"/>
      <c r="AU107" s="415" t="e">
        <f>R107+Mês03!AU107</f>
        <v>#REF!</v>
      </c>
      <c r="AV107" s="416"/>
      <c r="AW107" s="416"/>
      <c r="AX107" s="416"/>
      <c r="AY107" s="416"/>
      <c r="AZ107" s="416"/>
      <c r="BA107" s="417"/>
      <c r="BB107" s="415" t="e">
        <f>Y107+Mês03!BB107</f>
        <v>#REF!</v>
      </c>
      <c r="BC107" s="416"/>
      <c r="BD107" s="416"/>
      <c r="BE107" s="416"/>
      <c r="BF107" s="416"/>
      <c r="BG107" s="416"/>
      <c r="BH107" s="417"/>
      <c r="BI107" s="415" t="e">
        <f>AF107+Mês03!BI107</f>
        <v>#REF!</v>
      </c>
      <c r="BJ107" s="416"/>
      <c r="BK107" s="416"/>
      <c r="BL107" s="416"/>
      <c r="BM107" s="416"/>
      <c r="BN107" s="416"/>
      <c r="BO107" s="416"/>
      <c r="BP107" s="460"/>
    </row>
    <row r="108" spans="1:68" ht="14.25" x14ac:dyDescent="0.2">
      <c r="A108" s="11"/>
      <c r="B108" s="420" t="e">
        <f t="shared" si="1"/>
        <v>#REF!</v>
      </c>
      <c r="C108" s="421"/>
      <c r="D108" s="422"/>
      <c r="E108" s="93"/>
      <c r="F108" s="94"/>
      <c r="G108" s="94"/>
      <c r="H108" s="94"/>
      <c r="I108" s="94"/>
      <c r="J108" s="95"/>
      <c r="K108" s="415" t="e">
        <f t="shared" si="11"/>
        <v>#REF!</v>
      </c>
      <c r="L108" s="416"/>
      <c r="M108" s="416"/>
      <c r="N108" s="416"/>
      <c r="O108" s="416"/>
      <c r="P108" s="416"/>
      <c r="Q108" s="417"/>
      <c r="R108" s="415" t="e">
        <f t="shared" si="12"/>
        <v>#REF!</v>
      </c>
      <c r="S108" s="416"/>
      <c r="T108" s="416"/>
      <c r="U108" s="416"/>
      <c r="V108" s="416"/>
      <c r="W108" s="416"/>
      <c r="X108" s="417"/>
      <c r="Y108" s="415" t="e">
        <f t="shared" si="13"/>
        <v>#REF!</v>
      </c>
      <c r="Z108" s="416"/>
      <c r="AA108" s="416"/>
      <c r="AB108" s="416"/>
      <c r="AC108" s="416"/>
      <c r="AD108" s="416"/>
      <c r="AE108" s="417"/>
      <c r="AF108" s="415">
        <f t="shared" si="10"/>
        <v>0</v>
      </c>
      <c r="AG108" s="416"/>
      <c r="AH108" s="416"/>
      <c r="AI108" s="416"/>
      <c r="AJ108" s="416"/>
      <c r="AK108" s="416"/>
      <c r="AL108" s="416"/>
      <c r="AM108" s="417"/>
      <c r="AN108" s="415" t="e">
        <f>K108+Mês03!AN108</f>
        <v>#REF!</v>
      </c>
      <c r="AO108" s="416"/>
      <c r="AP108" s="416"/>
      <c r="AQ108" s="416"/>
      <c r="AR108" s="416"/>
      <c r="AS108" s="416"/>
      <c r="AT108" s="417"/>
      <c r="AU108" s="415" t="e">
        <f>R108+Mês03!AU108</f>
        <v>#REF!</v>
      </c>
      <c r="AV108" s="416"/>
      <c r="AW108" s="416"/>
      <c r="AX108" s="416"/>
      <c r="AY108" s="416"/>
      <c r="AZ108" s="416"/>
      <c r="BA108" s="417"/>
      <c r="BB108" s="415" t="e">
        <f>Y108+Mês03!BB108</f>
        <v>#REF!</v>
      </c>
      <c r="BC108" s="416"/>
      <c r="BD108" s="416"/>
      <c r="BE108" s="416"/>
      <c r="BF108" s="416"/>
      <c r="BG108" s="416"/>
      <c r="BH108" s="417"/>
      <c r="BI108" s="415" t="e">
        <f>AF108+Mês03!BI108</f>
        <v>#REF!</v>
      </c>
      <c r="BJ108" s="416"/>
      <c r="BK108" s="416"/>
      <c r="BL108" s="416"/>
      <c r="BM108" s="416"/>
      <c r="BN108" s="416"/>
      <c r="BO108" s="416"/>
      <c r="BP108" s="460"/>
    </row>
    <row r="109" spans="1:68" ht="14.25" x14ac:dyDescent="0.2">
      <c r="A109" s="11"/>
      <c r="B109" s="420" t="e">
        <f t="shared" si="1"/>
        <v>#REF!</v>
      </c>
      <c r="C109" s="421"/>
      <c r="D109" s="422"/>
      <c r="E109" s="93"/>
      <c r="F109" s="94"/>
      <c r="G109" s="94"/>
      <c r="H109" s="94"/>
      <c r="I109" s="94"/>
      <c r="J109" s="95"/>
      <c r="K109" s="415" t="e">
        <f>IF($AT$77=0,0,IF(AC36=0,AF109*AT$79/(AT$77-AT$82),0))</f>
        <v>#REF!</v>
      </c>
      <c r="L109" s="416"/>
      <c r="M109" s="416"/>
      <c r="N109" s="416"/>
      <c r="O109" s="416"/>
      <c r="P109" s="416"/>
      <c r="Q109" s="417"/>
      <c r="R109" s="415" t="e">
        <f>IF($AT$77=0,0,IF(AC36=0,AF109*AT$81/(AT$77-AT$82),0))</f>
        <v>#REF!</v>
      </c>
      <c r="S109" s="416"/>
      <c r="T109" s="416"/>
      <c r="U109" s="416"/>
      <c r="V109" s="416"/>
      <c r="W109" s="416"/>
      <c r="X109" s="417"/>
      <c r="Y109" s="415" t="e">
        <f>IF(AC36=1,AF109,0)</f>
        <v>#REF!</v>
      </c>
      <c r="Z109" s="416"/>
      <c r="AA109" s="416"/>
      <c r="AB109" s="416"/>
      <c r="AC109" s="416"/>
      <c r="AD109" s="416"/>
      <c r="AE109" s="417"/>
      <c r="AF109" s="415">
        <f t="shared" si="10"/>
        <v>0</v>
      </c>
      <c r="AG109" s="416"/>
      <c r="AH109" s="416"/>
      <c r="AI109" s="416"/>
      <c r="AJ109" s="416"/>
      <c r="AK109" s="416"/>
      <c r="AL109" s="416"/>
      <c r="AM109" s="417"/>
      <c r="AN109" s="415" t="e">
        <f>K109+Mês03!AN109</f>
        <v>#REF!</v>
      </c>
      <c r="AO109" s="416"/>
      <c r="AP109" s="416"/>
      <c r="AQ109" s="416"/>
      <c r="AR109" s="416"/>
      <c r="AS109" s="416"/>
      <c r="AT109" s="417"/>
      <c r="AU109" s="415" t="e">
        <f>R109+Mês03!AU109</f>
        <v>#REF!</v>
      </c>
      <c r="AV109" s="416"/>
      <c r="AW109" s="416"/>
      <c r="AX109" s="416"/>
      <c r="AY109" s="416"/>
      <c r="AZ109" s="416"/>
      <c r="BA109" s="417"/>
      <c r="BB109" s="415" t="e">
        <f>Y109+Mês03!BB109</f>
        <v>#REF!</v>
      </c>
      <c r="BC109" s="416"/>
      <c r="BD109" s="416"/>
      <c r="BE109" s="416"/>
      <c r="BF109" s="416"/>
      <c r="BG109" s="416"/>
      <c r="BH109" s="417"/>
      <c r="BI109" s="415" t="e">
        <f>AF109+Mês03!BI109</f>
        <v>#REF!</v>
      </c>
      <c r="BJ109" s="416"/>
      <c r="BK109" s="416"/>
      <c r="BL109" s="416"/>
      <c r="BM109" s="416"/>
      <c r="BN109" s="416"/>
      <c r="BO109" s="416"/>
      <c r="BP109" s="460"/>
    </row>
    <row r="110" spans="1:68" ht="14.25" x14ac:dyDescent="0.2">
      <c r="A110" s="11"/>
      <c r="B110" s="420" t="e">
        <f t="shared" si="1"/>
        <v>#REF!</v>
      </c>
      <c r="C110" s="421"/>
      <c r="D110" s="422"/>
      <c r="E110" s="93"/>
      <c r="F110" s="94"/>
      <c r="G110" s="94"/>
      <c r="H110" s="94"/>
      <c r="I110" s="94"/>
      <c r="J110" s="95"/>
      <c r="K110" s="415" t="e">
        <f t="shared" ref="K110:K119" si="14">IF($AT$77=0,0,IF(AC37=0,AF110*AT$79/(AT$77-AT$82),0))</f>
        <v>#REF!</v>
      </c>
      <c r="L110" s="416"/>
      <c r="M110" s="416"/>
      <c r="N110" s="416"/>
      <c r="O110" s="416"/>
      <c r="P110" s="416"/>
      <c r="Q110" s="417"/>
      <c r="R110" s="415" t="e">
        <f t="shared" ref="R110:R119" si="15">IF($AT$77=0,0,IF(AC37=0,AF110*AT$81/(AT$77-AT$82),0))</f>
        <v>#REF!</v>
      </c>
      <c r="S110" s="416"/>
      <c r="T110" s="416"/>
      <c r="U110" s="416"/>
      <c r="V110" s="416"/>
      <c r="W110" s="416"/>
      <c r="X110" s="417"/>
      <c r="Y110" s="415" t="e">
        <f t="shared" ref="Y110:Y119" si="16">IF(AC37=1,AF110,0)</f>
        <v>#REF!</v>
      </c>
      <c r="Z110" s="416"/>
      <c r="AA110" s="416"/>
      <c r="AB110" s="416"/>
      <c r="AC110" s="416"/>
      <c r="AD110" s="416"/>
      <c r="AE110" s="417"/>
      <c r="AF110" s="415">
        <f t="shared" si="10"/>
        <v>0</v>
      </c>
      <c r="AG110" s="416"/>
      <c r="AH110" s="416"/>
      <c r="AI110" s="416"/>
      <c r="AJ110" s="416"/>
      <c r="AK110" s="416"/>
      <c r="AL110" s="416"/>
      <c r="AM110" s="417"/>
      <c r="AN110" s="415" t="e">
        <f>K110+Mês03!AN110</f>
        <v>#REF!</v>
      </c>
      <c r="AO110" s="416"/>
      <c r="AP110" s="416"/>
      <c r="AQ110" s="416"/>
      <c r="AR110" s="416"/>
      <c r="AS110" s="416"/>
      <c r="AT110" s="417"/>
      <c r="AU110" s="415" t="e">
        <f>R110+Mês03!AU110</f>
        <v>#REF!</v>
      </c>
      <c r="AV110" s="416"/>
      <c r="AW110" s="416"/>
      <c r="AX110" s="416"/>
      <c r="AY110" s="416"/>
      <c r="AZ110" s="416"/>
      <c r="BA110" s="417"/>
      <c r="BB110" s="415" t="e">
        <f>Y110+Mês03!BB110</f>
        <v>#REF!</v>
      </c>
      <c r="BC110" s="416"/>
      <c r="BD110" s="416"/>
      <c r="BE110" s="416"/>
      <c r="BF110" s="416"/>
      <c r="BG110" s="416"/>
      <c r="BH110" s="417"/>
      <c r="BI110" s="415" t="e">
        <f>AF110+Mês03!BI110</f>
        <v>#REF!</v>
      </c>
      <c r="BJ110" s="416"/>
      <c r="BK110" s="416"/>
      <c r="BL110" s="416"/>
      <c r="BM110" s="416"/>
      <c r="BN110" s="416"/>
      <c r="BO110" s="416"/>
      <c r="BP110" s="460"/>
    </row>
    <row r="111" spans="1:68" ht="14.25" x14ac:dyDescent="0.2">
      <c r="A111" s="11"/>
      <c r="B111" s="420" t="e">
        <f t="shared" si="1"/>
        <v>#REF!</v>
      </c>
      <c r="C111" s="421"/>
      <c r="D111" s="422"/>
      <c r="E111" s="93"/>
      <c r="F111" s="94"/>
      <c r="G111" s="94"/>
      <c r="H111" s="94"/>
      <c r="I111" s="94"/>
      <c r="J111" s="95"/>
      <c r="K111" s="415">
        <f t="shared" si="14"/>
        <v>0</v>
      </c>
      <c r="L111" s="416"/>
      <c r="M111" s="416"/>
      <c r="N111" s="416"/>
      <c r="O111" s="416"/>
      <c r="P111" s="416"/>
      <c r="Q111" s="417"/>
      <c r="R111" s="415">
        <f t="shared" si="15"/>
        <v>0</v>
      </c>
      <c r="S111" s="416"/>
      <c r="T111" s="416"/>
      <c r="U111" s="416"/>
      <c r="V111" s="416"/>
      <c r="W111" s="416"/>
      <c r="X111" s="417"/>
      <c r="Y111" s="415">
        <f t="shared" si="16"/>
        <v>0</v>
      </c>
      <c r="Z111" s="416"/>
      <c r="AA111" s="416"/>
      <c r="AB111" s="416"/>
      <c r="AC111" s="416"/>
      <c r="AD111" s="416"/>
      <c r="AE111" s="417"/>
      <c r="AF111" s="415">
        <f t="shared" si="10"/>
        <v>0</v>
      </c>
      <c r="AG111" s="416"/>
      <c r="AH111" s="416"/>
      <c r="AI111" s="416"/>
      <c r="AJ111" s="416"/>
      <c r="AK111" s="416"/>
      <c r="AL111" s="416"/>
      <c r="AM111" s="417"/>
      <c r="AN111" s="415" t="e">
        <f>K111+Mês03!AN111</f>
        <v>#REF!</v>
      </c>
      <c r="AO111" s="416"/>
      <c r="AP111" s="416"/>
      <c r="AQ111" s="416"/>
      <c r="AR111" s="416"/>
      <c r="AS111" s="416"/>
      <c r="AT111" s="417"/>
      <c r="AU111" s="415" t="e">
        <f>R111+Mês03!AU111</f>
        <v>#REF!</v>
      </c>
      <c r="AV111" s="416"/>
      <c r="AW111" s="416"/>
      <c r="AX111" s="416"/>
      <c r="AY111" s="416"/>
      <c r="AZ111" s="416"/>
      <c r="BA111" s="417"/>
      <c r="BB111" s="415" t="e">
        <f>Y111+Mês03!BB111</f>
        <v>#REF!</v>
      </c>
      <c r="BC111" s="416"/>
      <c r="BD111" s="416"/>
      <c r="BE111" s="416"/>
      <c r="BF111" s="416"/>
      <c r="BG111" s="416"/>
      <c r="BH111" s="417"/>
      <c r="BI111" s="415" t="e">
        <f>AF111+Mês03!BI111</f>
        <v>#REF!</v>
      </c>
      <c r="BJ111" s="416"/>
      <c r="BK111" s="416"/>
      <c r="BL111" s="416"/>
      <c r="BM111" s="416"/>
      <c r="BN111" s="416"/>
      <c r="BO111" s="416"/>
      <c r="BP111" s="460"/>
    </row>
    <row r="112" spans="1:68" ht="14.25" x14ac:dyDescent="0.2">
      <c r="A112" s="11"/>
      <c r="B112" s="420" t="e">
        <f t="shared" si="1"/>
        <v>#REF!</v>
      </c>
      <c r="C112" s="421"/>
      <c r="D112" s="422"/>
      <c r="E112" s="93"/>
      <c r="F112" s="94"/>
      <c r="G112" s="94"/>
      <c r="H112" s="94"/>
      <c r="I112" s="94"/>
      <c r="J112" s="95"/>
      <c r="K112" s="415">
        <f t="shared" si="14"/>
        <v>0</v>
      </c>
      <c r="L112" s="416"/>
      <c r="M112" s="416"/>
      <c r="N112" s="416"/>
      <c r="O112" s="416"/>
      <c r="P112" s="416"/>
      <c r="Q112" s="417"/>
      <c r="R112" s="415">
        <f t="shared" si="15"/>
        <v>0</v>
      </c>
      <c r="S112" s="416"/>
      <c r="T112" s="416"/>
      <c r="U112" s="416"/>
      <c r="V112" s="416"/>
      <c r="W112" s="416"/>
      <c r="X112" s="417"/>
      <c r="Y112" s="415">
        <f t="shared" si="16"/>
        <v>0</v>
      </c>
      <c r="Z112" s="416"/>
      <c r="AA112" s="416"/>
      <c r="AB112" s="416"/>
      <c r="AC112" s="416"/>
      <c r="AD112" s="416"/>
      <c r="AE112" s="417"/>
      <c r="AF112" s="415">
        <f t="shared" si="10"/>
        <v>0</v>
      </c>
      <c r="AG112" s="416"/>
      <c r="AH112" s="416"/>
      <c r="AI112" s="416"/>
      <c r="AJ112" s="416"/>
      <c r="AK112" s="416"/>
      <c r="AL112" s="416"/>
      <c r="AM112" s="417"/>
      <c r="AN112" s="415" t="e">
        <f>K112+Mês03!AN112</f>
        <v>#REF!</v>
      </c>
      <c r="AO112" s="416"/>
      <c r="AP112" s="416"/>
      <c r="AQ112" s="416"/>
      <c r="AR112" s="416"/>
      <c r="AS112" s="416"/>
      <c r="AT112" s="417"/>
      <c r="AU112" s="415" t="e">
        <f>R112+Mês03!AU112</f>
        <v>#REF!</v>
      </c>
      <c r="AV112" s="416"/>
      <c r="AW112" s="416"/>
      <c r="AX112" s="416"/>
      <c r="AY112" s="416"/>
      <c r="AZ112" s="416"/>
      <c r="BA112" s="417"/>
      <c r="BB112" s="415" t="e">
        <f>Y112+Mês03!BB112</f>
        <v>#REF!</v>
      </c>
      <c r="BC112" s="416"/>
      <c r="BD112" s="416"/>
      <c r="BE112" s="416"/>
      <c r="BF112" s="416"/>
      <c r="BG112" s="416"/>
      <c r="BH112" s="417"/>
      <c r="BI112" s="415" t="e">
        <f>AF112+Mês03!BI112</f>
        <v>#REF!</v>
      </c>
      <c r="BJ112" s="416"/>
      <c r="BK112" s="416"/>
      <c r="BL112" s="416"/>
      <c r="BM112" s="416"/>
      <c r="BN112" s="416"/>
      <c r="BO112" s="416"/>
      <c r="BP112" s="460"/>
    </row>
    <row r="113" spans="1:68" ht="14.25" x14ac:dyDescent="0.2">
      <c r="A113" s="11"/>
      <c r="B113" s="420" t="e">
        <f t="shared" si="1"/>
        <v>#REF!</v>
      </c>
      <c r="C113" s="421"/>
      <c r="D113" s="422"/>
      <c r="E113" s="93"/>
      <c r="F113" s="94"/>
      <c r="G113" s="94"/>
      <c r="H113" s="94"/>
      <c r="I113" s="94"/>
      <c r="J113" s="95"/>
      <c r="K113" s="415">
        <f t="shared" si="14"/>
        <v>0</v>
      </c>
      <c r="L113" s="416"/>
      <c r="M113" s="416"/>
      <c r="N113" s="416"/>
      <c r="O113" s="416"/>
      <c r="P113" s="416"/>
      <c r="Q113" s="417"/>
      <c r="R113" s="415">
        <f t="shared" si="15"/>
        <v>0</v>
      </c>
      <c r="S113" s="416"/>
      <c r="T113" s="416"/>
      <c r="U113" s="416"/>
      <c r="V113" s="416"/>
      <c r="W113" s="416"/>
      <c r="X113" s="417"/>
      <c r="Y113" s="415">
        <f t="shared" si="16"/>
        <v>0</v>
      </c>
      <c r="Z113" s="416"/>
      <c r="AA113" s="416"/>
      <c r="AB113" s="416"/>
      <c r="AC113" s="416"/>
      <c r="AD113" s="416"/>
      <c r="AE113" s="417"/>
      <c r="AF113" s="415">
        <f t="shared" si="10"/>
        <v>0</v>
      </c>
      <c r="AG113" s="416"/>
      <c r="AH113" s="416"/>
      <c r="AI113" s="416"/>
      <c r="AJ113" s="416"/>
      <c r="AK113" s="416"/>
      <c r="AL113" s="416"/>
      <c r="AM113" s="417"/>
      <c r="AN113" s="415" t="e">
        <f>K113+Mês03!AN113</f>
        <v>#REF!</v>
      </c>
      <c r="AO113" s="416"/>
      <c r="AP113" s="416"/>
      <c r="AQ113" s="416"/>
      <c r="AR113" s="416"/>
      <c r="AS113" s="416"/>
      <c r="AT113" s="417"/>
      <c r="AU113" s="415" t="e">
        <f>R113+Mês03!AU113</f>
        <v>#REF!</v>
      </c>
      <c r="AV113" s="416"/>
      <c r="AW113" s="416"/>
      <c r="AX113" s="416"/>
      <c r="AY113" s="416"/>
      <c r="AZ113" s="416"/>
      <c r="BA113" s="417"/>
      <c r="BB113" s="415" t="e">
        <f>Y113+Mês03!BB113</f>
        <v>#REF!</v>
      </c>
      <c r="BC113" s="416"/>
      <c r="BD113" s="416"/>
      <c r="BE113" s="416"/>
      <c r="BF113" s="416"/>
      <c r="BG113" s="416"/>
      <c r="BH113" s="417"/>
      <c r="BI113" s="415" t="e">
        <f>AF113+Mês03!BI113</f>
        <v>#REF!</v>
      </c>
      <c r="BJ113" s="416"/>
      <c r="BK113" s="416"/>
      <c r="BL113" s="416"/>
      <c r="BM113" s="416"/>
      <c r="BN113" s="416"/>
      <c r="BO113" s="416"/>
      <c r="BP113" s="460"/>
    </row>
    <row r="114" spans="1:68" ht="14.25" x14ac:dyDescent="0.2">
      <c r="A114" s="11"/>
      <c r="B114" s="420" t="e">
        <f t="shared" si="1"/>
        <v>#REF!</v>
      </c>
      <c r="C114" s="421"/>
      <c r="D114" s="422"/>
      <c r="E114" s="93"/>
      <c r="F114" s="94"/>
      <c r="G114" s="94"/>
      <c r="H114" s="94"/>
      <c r="I114" s="94"/>
      <c r="J114" s="95"/>
      <c r="K114" s="415">
        <f t="shared" si="14"/>
        <v>0</v>
      </c>
      <c r="L114" s="416"/>
      <c r="M114" s="416"/>
      <c r="N114" s="416"/>
      <c r="O114" s="416"/>
      <c r="P114" s="416"/>
      <c r="Q114" s="417"/>
      <c r="R114" s="415">
        <f t="shared" si="15"/>
        <v>0</v>
      </c>
      <c r="S114" s="416"/>
      <c r="T114" s="416"/>
      <c r="U114" s="416"/>
      <c r="V114" s="416"/>
      <c r="W114" s="416"/>
      <c r="X114" s="417"/>
      <c r="Y114" s="415">
        <f t="shared" si="16"/>
        <v>0</v>
      </c>
      <c r="Z114" s="416"/>
      <c r="AA114" s="416"/>
      <c r="AB114" s="416"/>
      <c r="AC114" s="416"/>
      <c r="AD114" s="416"/>
      <c r="AE114" s="417"/>
      <c r="AF114" s="415">
        <f t="shared" si="10"/>
        <v>0</v>
      </c>
      <c r="AG114" s="416"/>
      <c r="AH114" s="416"/>
      <c r="AI114" s="416"/>
      <c r="AJ114" s="416"/>
      <c r="AK114" s="416"/>
      <c r="AL114" s="416"/>
      <c r="AM114" s="417"/>
      <c r="AN114" s="415" t="e">
        <f>K114+Mês03!AN114</f>
        <v>#REF!</v>
      </c>
      <c r="AO114" s="416"/>
      <c r="AP114" s="416"/>
      <c r="AQ114" s="416"/>
      <c r="AR114" s="416"/>
      <c r="AS114" s="416"/>
      <c r="AT114" s="417"/>
      <c r="AU114" s="415" t="e">
        <f>R114+Mês03!AU114</f>
        <v>#REF!</v>
      </c>
      <c r="AV114" s="416"/>
      <c r="AW114" s="416"/>
      <c r="AX114" s="416"/>
      <c r="AY114" s="416"/>
      <c r="AZ114" s="416"/>
      <c r="BA114" s="417"/>
      <c r="BB114" s="415" t="e">
        <f>Y114+Mês03!BB114</f>
        <v>#REF!</v>
      </c>
      <c r="BC114" s="416"/>
      <c r="BD114" s="416"/>
      <c r="BE114" s="416"/>
      <c r="BF114" s="416"/>
      <c r="BG114" s="416"/>
      <c r="BH114" s="417"/>
      <c r="BI114" s="415" t="e">
        <f>AF114+Mês03!BI114</f>
        <v>#REF!</v>
      </c>
      <c r="BJ114" s="416"/>
      <c r="BK114" s="416"/>
      <c r="BL114" s="416"/>
      <c r="BM114" s="416"/>
      <c r="BN114" s="416"/>
      <c r="BO114" s="416"/>
      <c r="BP114" s="460"/>
    </row>
    <row r="115" spans="1:68" ht="14.25" x14ac:dyDescent="0.2">
      <c r="A115" s="11"/>
      <c r="B115" s="420" t="e">
        <f t="shared" si="1"/>
        <v>#REF!</v>
      </c>
      <c r="C115" s="421"/>
      <c r="D115" s="422"/>
      <c r="E115" s="93"/>
      <c r="F115" s="94"/>
      <c r="G115" s="94"/>
      <c r="H115" s="94"/>
      <c r="I115" s="94"/>
      <c r="J115" s="95"/>
      <c r="K115" s="415">
        <f t="shared" si="14"/>
        <v>0</v>
      </c>
      <c r="L115" s="416"/>
      <c r="M115" s="416"/>
      <c r="N115" s="416"/>
      <c r="O115" s="416"/>
      <c r="P115" s="416"/>
      <c r="Q115" s="417"/>
      <c r="R115" s="415">
        <f t="shared" si="15"/>
        <v>0</v>
      </c>
      <c r="S115" s="416"/>
      <c r="T115" s="416"/>
      <c r="U115" s="416"/>
      <c r="V115" s="416"/>
      <c r="W115" s="416"/>
      <c r="X115" s="417"/>
      <c r="Y115" s="415">
        <f t="shared" si="16"/>
        <v>0</v>
      </c>
      <c r="Z115" s="416"/>
      <c r="AA115" s="416"/>
      <c r="AB115" s="416"/>
      <c r="AC115" s="416"/>
      <c r="AD115" s="416"/>
      <c r="AE115" s="417"/>
      <c r="AF115" s="415">
        <f>E115*AS42/100</f>
        <v>0</v>
      </c>
      <c r="AG115" s="416"/>
      <c r="AH115" s="416"/>
      <c r="AI115" s="416"/>
      <c r="AJ115" s="416"/>
      <c r="AK115" s="416"/>
      <c r="AL115" s="416"/>
      <c r="AM115" s="417"/>
      <c r="AN115" s="415" t="e">
        <f>K115+Mês03!AN115</f>
        <v>#REF!</v>
      </c>
      <c r="AO115" s="416"/>
      <c r="AP115" s="416"/>
      <c r="AQ115" s="416"/>
      <c r="AR115" s="416"/>
      <c r="AS115" s="416"/>
      <c r="AT115" s="417"/>
      <c r="AU115" s="415" t="e">
        <f>R115+Mês03!AU115</f>
        <v>#REF!</v>
      </c>
      <c r="AV115" s="416"/>
      <c r="AW115" s="416"/>
      <c r="AX115" s="416"/>
      <c r="AY115" s="416"/>
      <c r="AZ115" s="416"/>
      <c r="BA115" s="417"/>
      <c r="BB115" s="415" t="e">
        <f>Y115+Mês03!BB115</f>
        <v>#REF!</v>
      </c>
      <c r="BC115" s="416"/>
      <c r="BD115" s="416"/>
      <c r="BE115" s="416"/>
      <c r="BF115" s="416"/>
      <c r="BG115" s="416"/>
      <c r="BH115" s="417"/>
      <c r="BI115" s="415" t="e">
        <f>AF115+Mês03!BI115</f>
        <v>#REF!</v>
      </c>
      <c r="BJ115" s="416"/>
      <c r="BK115" s="416"/>
      <c r="BL115" s="416"/>
      <c r="BM115" s="416"/>
      <c r="BN115" s="416"/>
      <c r="BO115" s="416"/>
      <c r="BP115" s="460"/>
    </row>
    <row r="116" spans="1:68" ht="14.25" x14ac:dyDescent="0.2">
      <c r="A116" s="11"/>
      <c r="B116" s="420" t="e">
        <f t="shared" si="1"/>
        <v>#REF!</v>
      </c>
      <c r="C116" s="421"/>
      <c r="D116" s="422"/>
      <c r="E116" s="93"/>
      <c r="F116" s="94"/>
      <c r="G116" s="94"/>
      <c r="H116" s="94"/>
      <c r="I116" s="94"/>
      <c r="J116" s="95"/>
      <c r="K116" s="415">
        <f t="shared" si="14"/>
        <v>0</v>
      </c>
      <c r="L116" s="416"/>
      <c r="M116" s="416"/>
      <c r="N116" s="416"/>
      <c r="O116" s="416"/>
      <c r="P116" s="416"/>
      <c r="Q116" s="417"/>
      <c r="R116" s="415">
        <f t="shared" si="15"/>
        <v>0</v>
      </c>
      <c r="S116" s="416"/>
      <c r="T116" s="416"/>
      <c r="U116" s="416"/>
      <c r="V116" s="416"/>
      <c r="W116" s="416"/>
      <c r="X116" s="417"/>
      <c r="Y116" s="415">
        <f t="shared" si="16"/>
        <v>0</v>
      </c>
      <c r="Z116" s="416"/>
      <c r="AA116" s="416"/>
      <c r="AB116" s="416"/>
      <c r="AC116" s="416"/>
      <c r="AD116" s="416"/>
      <c r="AE116" s="417"/>
      <c r="AF116" s="415">
        <f t="shared" ref="AF116:AF125" si="17">E116*AS43/100</f>
        <v>0</v>
      </c>
      <c r="AG116" s="416"/>
      <c r="AH116" s="416"/>
      <c r="AI116" s="416"/>
      <c r="AJ116" s="416"/>
      <c r="AK116" s="416"/>
      <c r="AL116" s="416"/>
      <c r="AM116" s="417"/>
      <c r="AN116" s="415" t="e">
        <f>K116+Mês03!AN116</f>
        <v>#REF!</v>
      </c>
      <c r="AO116" s="416"/>
      <c r="AP116" s="416"/>
      <c r="AQ116" s="416"/>
      <c r="AR116" s="416"/>
      <c r="AS116" s="416"/>
      <c r="AT116" s="417"/>
      <c r="AU116" s="415" t="e">
        <f>R116+Mês03!AU116</f>
        <v>#REF!</v>
      </c>
      <c r="AV116" s="416"/>
      <c r="AW116" s="416"/>
      <c r="AX116" s="416"/>
      <c r="AY116" s="416"/>
      <c r="AZ116" s="416"/>
      <c r="BA116" s="417"/>
      <c r="BB116" s="415" t="e">
        <f>Y116+Mês03!BB116</f>
        <v>#REF!</v>
      </c>
      <c r="BC116" s="416"/>
      <c r="BD116" s="416"/>
      <c r="BE116" s="416"/>
      <c r="BF116" s="416"/>
      <c r="BG116" s="416"/>
      <c r="BH116" s="417"/>
      <c r="BI116" s="415" t="e">
        <f>AF116+Mês03!BI116</f>
        <v>#REF!</v>
      </c>
      <c r="BJ116" s="416"/>
      <c r="BK116" s="416"/>
      <c r="BL116" s="416"/>
      <c r="BM116" s="416"/>
      <c r="BN116" s="416"/>
      <c r="BO116" s="416"/>
      <c r="BP116" s="460"/>
    </row>
    <row r="117" spans="1:68" ht="14.25" x14ac:dyDescent="0.2">
      <c r="A117" s="11"/>
      <c r="B117" s="420" t="e">
        <f t="shared" si="1"/>
        <v>#REF!</v>
      </c>
      <c r="C117" s="421"/>
      <c r="D117" s="422"/>
      <c r="E117" s="93"/>
      <c r="F117" s="94"/>
      <c r="G117" s="94"/>
      <c r="H117" s="94"/>
      <c r="I117" s="94"/>
      <c r="J117" s="95"/>
      <c r="K117" s="415">
        <f t="shared" si="14"/>
        <v>0</v>
      </c>
      <c r="L117" s="416"/>
      <c r="M117" s="416"/>
      <c r="N117" s="416"/>
      <c r="O117" s="416"/>
      <c r="P117" s="416"/>
      <c r="Q117" s="417"/>
      <c r="R117" s="415">
        <f t="shared" si="15"/>
        <v>0</v>
      </c>
      <c r="S117" s="416"/>
      <c r="T117" s="416"/>
      <c r="U117" s="416"/>
      <c r="V117" s="416"/>
      <c r="W117" s="416"/>
      <c r="X117" s="417"/>
      <c r="Y117" s="415">
        <f t="shared" si="16"/>
        <v>0</v>
      </c>
      <c r="Z117" s="416"/>
      <c r="AA117" s="416"/>
      <c r="AB117" s="416"/>
      <c r="AC117" s="416"/>
      <c r="AD117" s="416"/>
      <c r="AE117" s="417"/>
      <c r="AF117" s="415">
        <f t="shared" si="17"/>
        <v>0</v>
      </c>
      <c r="AG117" s="416"/>
      <c r="AH117" s="416"/>
      <c r="AI117" s="416"/>
      <c r="AJ117" s="416"/>
      <c r="AK117" s="416"/>
      <c r="AL117" s="416"/>
      <c r="AM117" s="417"/>
      <c r="AN117" s="415" t="e">
        <f>K117+Mês03!AN117</f>
        <v>#REF!</v>
      </c>
      <c r="AO117" s="416"/>
      <c r="AP117" s="416"/>
      <c r="AQ117" s="416"/>
      <c r="AR117" s="416"/>
      <c r="AS117" s="416"/>
      <c r="AT117" s="417"/>
      <c r="AU117" s="415" t="e">
        <f>R117+Mês03!AU117</f>
        <v>#REF!</v>
      </c>
      <c r="AV117" s="416"/>
      <c r="AW117" s="416"/>
      <c r="AX117" s="416"/>
      <c r="AY117" s="416"/>
      <c r="AZ117" s="416"/>
      <c r="BA117" s="417"/>
      <c r="BB117" s="415" t="e">
        <f>Y117+Mês03!BB117</f>
        <v>#REF!</v>
      </c>
      <c r="BC117" s="416"/>
      <c r="BD117" s="416"/>
      <c r="BE117" s="416"/>
      <c r="BF117" s="416"/>
      <c r="BG117" s="416"/>
      <c r="BH117" s="417"/>
      <c r="BI117" s="415" t="e">
        <f>AF117+Mês03!BI117</f>
        <v>#REF!</v>
      </c>
      <c r="BJ117" s="416"/>
      <c r="BK117" s="416"/>
      <c r="BL117" s="416"/>
      <c r="BM117" s="416"/>
      <c r="BN117" s="416"/>
      <c r="BO117" s="416"/>
      <c r="BP117" s="460"/>
    </row>
    <row r="118" spans="1:68" ht="14.25" x14ac:dyDescent="0.2">
      <c r="A118" s="11"/>
      <c r="B118" s="420" t="e">
        <f t="shared" si="1"/>
        <v>#REF!</v>
      </c>
      <c r="C118" s="421"/>
      <c r="D118" s="422"/>
      <c r="E118" s="93"/>
      <c r="F118" s="94"/>
      <c r="G118" s="94"/>
      <c r="H118" s="94"/>
      <c r="I118" s="94"/>
      <c r="J118" s="95"/>
      <c r="K118" s="415">
        <f t="shared" si="14"/>
        <v>0</v>
      </c>
      <c r="L118" s="416"/>
      <c r="M118" s="416"/>
      <c r="N118" s="416"/>
      <c r="O118" s="416"/>
      <c r="P118" s="416"/>
      <c r="Q118" s="417"/>
      <c r="R118" s="415">
        <f t="shared" si="15"/>
        <v>0</v>
      </c>
      <c r="S118" s="416"/>
      <c r="T118" s="416"/>
      <c r="U118" s="416"/>
      <c r="V118" s="416"/>
      <c r="W118" s="416"/>
      <c r="X118" s="417"/>
      <c r="Y118" s="415">
        <f t="shared" si="16"/>
        <v>0</v>
      </c>
      <c r="Z118" s="416"/>
      <c r="AA118" s="416"/>
      <c r="AB118" s="416"/>
      <c r="AC118" s="416"/>
      <c r="AD118" s="416"/>
      <c r="AE118" s="417"/>
      <c r="AF118" s="415">
        <f t="shared" si="17"/>
        <v>0</v>
      </c>
      <c r="AG118" s="416"/>
      <c r="AH118" s="416"/>
      <c r="AI118" s="416"/>
      <c r="AJ118" s="416"/>
      <c r="AK118" s="416"/>
      <c r="AL118" s="416"/>
      <c r="AM118" s="417"/>
      <c r="AN118" s="415" t="e">
        <f>K118+Mês03!AN118</f>
        <v>#REF!</v>
      </c>
      <c r="AO118" s="416"/>
      <c r="AP118" s="416"/>
      <c r="AQ118" s="416"/>
      <c r="AR118" s="416"/>
      <c r="AS118" s="416"/>
      <c r="AT118" s="417"/>
      <c r="AU118" s="415" t="e">
        <f>R118+Mês03!AU118</f>
        <v>#REF!</v>
      </c>
      <c r="AV118" s="416"/>
      <c r="AW118" s="416"/>
      <c r="AX118" s="416"/>
      <c r="AY118" s="416"/>
      <c r="AZ118" s="416"/>
      <c r="BA118" s="417"/>
      <c r="BB118" s="415" t="e">
        <f>Y118+Mês03!BB118</f>
        <v>#REF!</v>
      </c>
      <c r="BC118" s="416"/>
      <c r="BD118" s="416"/>
      <c r="BE118" s="416"/>
      <c r="BF118" s="416"/>
      <c r="BG118" s="416"/>
      <c r="BH118" s="417"/>
      <c r="BI118" s="415" t="e">
        <f>AF118+Mês03!BI118</f>
        <v>#REF!</v>
      </c>
      <c r="BJ118" s="416"/>
      <c r="BK118" s="416"/>
      <c r="BL118" s="416"/>
      <c r="BM118" s="416"/>
      <c r="BN118" s="416"/>
      <c r="BO118" s="416"/>
      <c r="BP118" s="460"/>
    </row>
    <row r="119" spans="1:68" ht="14.25" x14ac:dyDescent="0.2">
      <c r="A119" s="11"/>
      <c r="B119" s="420" t="e">
        <f t="shared" si="1"/>
        <v>#REF!</v>
      </c>
      <c r="C119" s="421"/>
      <c r="D119" s="422"/>
      <c r="E119" s="93"/>
      <c r="F119" s="94"/>
      <c r="G119" s="94"/>
      <c r="H119" s="94"/>
      <c r="I119" s="94"/>
      <c r="J119" s="95"/>
      <c r="K119" s="415">
        <f t="shared" si="14"/>
        <v>0</v>
      </c>
      <c r="L119" s="416"/>
      <c r="M119" s="416"/>
      <c r="N119" s="416"/>
      <c r="O119" s="416"/>
      <c r="P119" s="416"/>
      <c r="Q119" s="417"/>
      <c r="R119" s="415">
        <f t="shared" si="15"/>
        <v>0</v>
      </c>
      <c r="S119" s="416"/>
      <c r="T119" s="416"/>
      <c r="U119" s="416"/>
      <c r="V119" s="416"/>
      <c r="W119" s="416"/>
      <c r="X119" s="417"/>
      <c r="Y119" s="415">
        <f t="shared" si="16"/>
        <v>0</v>
      </c>
      <c r="Z119" s="416"/>
      <c r="AA119" s="416"/>
      <c r="AB119" s="416"/>
      <c r="AC119" s="416"/>
      <c r="AD119" s="416"/>
      <c r="AE119" s="417"/>
      <c r="AF119" s="415">
        <f t="shared" si="17"/>
        <v>0</v>
      </c>
      <c r="AG119" s="416"/>
      <c r="AH119" s="416"/>
      <c r="AI119" s="416"/>
      <c r="AJ119" s="416"/>
      <c r="AK119" s="416"/>
      <c r="AL119" s="416"/>
      <c r="AM119" s="417"/>
      <c r="AN119" s="415" t="e">
        <f>K119+Mês03!AN119</f>
        <v>#REF!</v>
      </c>
      <c r="AO119" s="416"/>
      <c r="AP119" s="416"/>
      <c r="AQ119" s="416"/>
      <c r="AR119" s="416"/>
      <c r="AS119" s="416"/>
      <c r="AT119" s="417"/>
      <c r="AU119" s="415" t="e">
        <f>R119+Mês03!AU119</f>
        <v>#REF!</v>
      </c>
      <c r="AV119" s="416"/>
      <c r="AW119" s="416"/>
      <c r="AX119" s="416"/>
      <c r="AY119" s="416"/>
      <c r="AZ119" s="416"/>
      <c r="BA119" s="417"/>
      <c r="BB119" s="415" t="e">
        <f>Y119+Mês03!BB119</f>
        <v>#REF!</v>
      </c>
      <c r="BC119" s="416"/>
      <c r="BD119" s="416"/>
      <c r="BE119" s="416"/>
      <c r="BF119" s="416"/>
      <c r="BG119" s="416"/>
      <c r="BH119" s="417"/>
      <c r="BI119" s="415" t="e">
        <f>AF119+Mês03!BI119</f>
        <v>#REF!</v>
      </c>
      <c r="BJ119" s="416"/>
      <c r="BK119" s="416"/>
      <c r="BL119" s="416"/>
      <c r="BM119" s="416"/>
      <c r="BN119" s="416"/>
      <c r="BO119" s="416"/>
      <c r="BP119" s="460"/>
    </row>
    <row r="120" spans="1:68" ht="14.25" x14ac:dyDescent="0.2">
      <c r="A120" s="11"/>
      <c r="B120" s="420" t="e">
        <f t="shared" si="1"/>
        <v>#REF!</v>
      </c>
      <c r="C120" s="421"/>
      <c r="D120" s="422"/>
      <c r="E120" s="93"/>
      <c r="F120" s="94"/>
      <c r="G120" s="94"/>
      <c r="H120" s="94"/>
      <c r="I120" s="94"/>
      <c r="J120" s="95"/>
      <c r="K120" s="415">
        <f>IF($AT$77=0,0,IF(AC47=0,AF120*AT$79/(AT$77-AT$82),0))</f>
        <v>0</v>
      </c>
      <c r="L120" s="416"/>
      <c r="M120" s="416"/>
      <c r="N120" s="416"/>
      <c r="O120" s="416"/>
      <c r="P120" s="416"/>
      <c r="Q120" s="417"/>
      <c r="R120" s="415">
        <f>IF($AT$77=0,0,IF(AC47=0,AF120*AT$81/(AT$77-AT$82),0))</f>
        <v>0</v>
      </c>
      <c r="S120" s="416"/>
      <c r="T120" s="416"/>
      <c r="U120" s="416"/>
      <c r="V120" s="416"/>
      <c r="W120" s="416"/>
      <c r="X120" s="417"/>
      <c r="Y120" s="415">
        <f>IF(AC47=1,AF120,0)</f>
        <v>0</v>
      </c>
      <c r="Z120" s="416"/>
      <c r="AA120" s="416"/>
      <c r="AB120" s="416"/>
      <c r="AC120" s="416"/>
      <c r="AD120" s="416"/>
      <c r="AE120" s="417"/>
      <c r="AF120" s="415">
        <f t="shared" si="17"/>
        <v>0</v>
      </c>
      <c r="AG120" s="416"/>
      <c r="AH120" s="416"/>
      <c r="AI120" s="416"/>
      <c r="AJ120" s="416"/>
      <c r="AK120" s="416"/>
      <c r="AL120" s="416"/>
      <c r="AM120" s="417"/>
      <c r="AN120" s="415" t="e">
        <f>K120+Mês03!AN120</f>
        <v>#REF!</v>
      </c>
      <c r="AO120" s="416"/>
      <c r="AP120" s="416"/>
      <c r="AQ120" s="416"/>
      <c r="AR120" s="416"/>
      <c r="AS120" s="416"/>
      <c r="AT120" s="417"/>
      <c r="AU120" s="415" t="e">
        <f>R120+Mês03!AU120</f>
        <v>#REF!</v>
      </c>
      <c r="AV120" s="416"/>
      <c r="AW120" s="416"/>
      <c r="AX120" s="416"/>
      <c r="AY120" s="416"/>
      <c r="AZ120" s="416"/>
      <c r="BA120" s="417"/>
      <c r="BB120" s="415" t="e">
        <f>Y120+Mês03!BB120</f>
        <v>#REF!</v>
      </c>
      <c r="BC120" s="416"/>
      <c r="BD120" s="416"/>
      <c r="BE120" s="416"/>
      <c r="BF120" s="416"/>
      <c r="BG120" s="416"/>
      <c r="BH120" s="417"/>
      <c r="BI120" s="415" t="e">
        <f>AF120+Mês03!BI120</f>
        <v>#REF!</v>
      </c>
      <c r="BJ120" s="416"/>
      <c r="BK120" s="416"/>
      <c r="BL120" s="416"/>
      <c r="BM120" s="416"/>
      <c r="BN120" s="416"/>
      <c r="BO120" s="416"/>
      <c r="BP120" s="460"/>
    </row>
    <row r="121" spans="1:68" ht="14.25" x14ac:dyDescent="0.2">
      <c r="A121" s="11"/>
      <c r="B121" s="420" t="e">
        <f t="shared" si="1"/>
        <v>#REF!</v>
      </c>
      <c r="C121" s="421"/>
      <c r="D121" s="422"/>
      <c r="E121" s="93"/>
      <c r="F121" s="94"/>
      <c r="G121" s="94"/>
      <c r="H121" s="94"/>
      <c r="I121" s="94"/>
      <c r="J121" s="95"/>
      <c r="K121" s="415">
        <f>IF($AT$77=0,0,IF(AC48=0,AF121*AT$79/(AT$77-AT$82),0))</f>
        <v>0</v>
      </c>
      <c r="L121" s="416"/>
      <c r="M121" s="416"/>
      <c r="N121" s="416"/>
      <c r="O121" s="416"/>
      <c r="P121" s="416"/>
      <c r="Q121" s="417"/>
      <c r="R121" s="415">
        <f>IF($AT$77=0,0,IF(AC48=0,AF121*AT$81/(AT$77-AT$82),0))</f>
        <v>0</v>
      </c>
      <c r="S121" s="416"/>
      <c r="T121" s="416"/>
      <c r="U121" s="416"/>
      <c r="V121" s="416"/>
      <c r="W121" s="416"/>
      <c r="X121" s="417"/>
      <c r="Y121" s="415">
        <f>IF(AC48=1,AF121,0)</f>
        <v>0</v>
      </c>
      <c r="Z121" s="416"/>
      <c r="AA121" s="416"/>
      <c r="AB121" s="416"/>
      <c r="AC121" s="416"/>
      <c r="AD121" s="416"/>
      <c r="AE121" s="417"/>
      <c r="AF121" s="415">
        <f t="shared" si="17"/>
        <v>0</v>
      </c>
      <c r="AG121" s="416"/>
      <c r="AH121" s="416"/>
      <c r="AI121" s="416"/>
      <c r="AJ121" s="416"/>
      <c r="AK121" s="416"/>
      <c r="AL121" s="416"/>
      <c r="AM121" s="417"/>
      <c r="AN121" s="415" t="e">
        <f>K121+Mês03!AN121</f>
        <v>#REF!</v>
      </c>
      <c r="AO121" s="416"/>
      <c r="AP121" s="416"/>
      <c r="AQ121" s="416"/>
      <c r="AR121" s="416"/>
      <c r="AS121" s="416"/>
      <c r="AT121" s="417"/>
      <c r="AU121" s="415" t="e">
        <f>R121+Mês03!AU121</f>
        <v>#REF!</v>
      </c>
      <c r="AV121" s="416"/>
      <c r="AW121" s="416"/>
      <c r="AX121" s="416"/>
      <c r="AY121" s="416"/>
      <c r="AZ121" s="416"/>
      <c r="BA121" s="417"/>
      <c r="BB121" s="415" t="e">
        <f>Y121+Mês03!BB121</f>
        <v>#REF!</v>
      </c>
      <c r="BC121" s="416"/>
      <c r="BD121" s="416"/>
      <c r="BE121" s="416"/>
      <c r="BF121" s="416"/>
      <c r="BG121" s="416"/>
      <c r="BH121" s="417"/>
      <c r="BI121" s="415" t="e">
        <f>AF121+Mês03!BI121</f>
        <v>#REF!</v>
      </c>
      <c r="BJ121" s="416"/>
      <c r="BK121" s="416"/>
      <c r="BL121" s="416"/>
      <c r="BM121" s="416"/>
      <c r="BN121" s="416"/>
      <c r="BO121" s="416"/>
      <c r="BP121" s="460"/>
    </row>
    <row r="122" spans="1:68" ht="14.25" x14ac:dyDescent="0.2">
      <c r="A122" s="11"/>
      <c r="B122" s="420" t="e">
        <f t="shared" si="1"/>
        <v>#REF!</v>
      </c>
      <c r="C122" s="421"/>
      <c r="D122" s="422"/>
      <c r="E122" s="93"/>
      <c r="F122" s="94"/>
      <c r="G122" s="94"/>
      <c r="H122" s="94"/>
      <c r="I122" s="94"/>
      <c r="J122" s="95"/>
      <c r="K122" s="415">
        <f>IF($AT$77=0,0,IF(AC49=0,AF122*AT$79/(AT$77-AT$82),0))</f>
        <v>0</v>
      </c>
      <c r="L122" s="416"/>
      <c r="M122" s="416"/>
      <c r="N122" s="416"/>
      <c r="O122" s="416"/>
      <c r="P122" s="416"/>
      <c r="Q122" s="417"/>
      <c r="R122" s="415">
        <f>IF($AT$77=0,0,IF(AC49=0,AF122*AT$81/(AT$77-AT$82),0))</f>
        <v>0</v>
      </c>
      <c r="S122" s="416"/>
      <c r="T122" s="416"/>
      <c r="U122" s="416"/>
      <c r="V122" s="416"/>
      <c r="W122" s="416"/>
      <c r="X122" s="417"/>
      <c r="Y122" s="415">
        <f>IF(AC49=1,AF122,0)</f>
        <v>0</v>
      </c>
      <c r="Z122" s="416"/>
      <c r="AA122" s="416"/>
      <c r="AB122" s="416"/>
      <c r="AC122" s="416"/>
      <c r="AD122" s="416"/>
      <c r="AE122" s="417"/>
      <c r="AF122" s="415">
        <f t="shared" si="17"/>
        <v>0</v>
      </c>
      <c r="AG122" s="416"/>
      <c r="AH122" s="416"/>
      <c r="AI122" s="416"/>
      <c r="AJ122" s="416"/>
      <c r="AK122" s="416"/>
      <c r="AL122" s="416"/>
      <c r="AM122" s="417"/>
      <c r="AN122" s="415" t="e">
        <f>K122+Mês03!AN122</f>
        <v>#REF!</v>
      </c>
      <c r="AO122" s="416"/>
      <c r="AP122" s="416"/>
      <c r="AQ122" s="416"/>
      <c r="AR122" s="416"/>
      <c r="AS122" s="416"/>
      <c r="AT122" s="417"/>
      <c r="AU122" s="415" t="e">
        <f>R122+Mês03!AU122</f>
        <v>#REF!</v>
      </c>
      <c r="AV122" s="416"/>
      <c r="AW122" s="416"/>
      <c r="AX122" s="416"/>
      <c r="AY122" s="416"/>
      <c r="AZ122" s="416"/>
      <c r="BA122" s="417"/>
      <c r="BB122" s="415" t="e">
        <f>Y122+Mês03!BB122</f>
        <v>#REF!</v>
      </c>
      <c r="BC122" s="416"/>
      <c r="BD122" s="416"/>
      <c r="BE122" s="416"/>
      <c r="BF122" s="416"/>
      <c r="BG122" s="416"/>
      <c r="BH122" s="417"/>
      <c r="BI122" s="415" t="e">
        <f>AF122+Mês03!BI122</f>
        <v>#REF!</v>
      </c>
      <c r="BJ122" s="416"/>
      <c r="BK122" s="416"/>
      <c r="BL122" s="416"/>
      <c r="BM122" s="416"/>
      <c r="BN122" s="416"/>
      <c r="BO122" s="416"/>
      <c r="BP122" s="460"/>
    </row>
    <row r="123" spans="1:68" ht="14.25" x14ac:dyDescent="0.2">
      <c r="A123" s="11"/>
      <c r="B123" s="420" t="e">
        <f t="shared" si="1"/>
        <v>#REF!</v>
      </c>
      <c r="C123" s="421"/>
      <c r="D123" s="422"/>
      <c r="E123" s="93"/>
      <c r="F123" s="94"/>
      <c r="G123" s="94"/>
      <c r="H123" s="94"/>
      <c r="I123" s="94"/>
      <c r="J123" s="95"/>
      <c r="K123" s="415">
        <f t="shared" ref="K123:K132" si="18">IF($AT$77=0,0,IF(AC50=0,AF123*AT$79/(AT$77-AT$82),0))</f>
        <v>0</v>
      </c>
      <c r="L123" s="416"/>
      <c r="M123" s="416"/>
      <c r="N123" s="416"/>
      <c r="O123" s="416"/>
      <c r="P123" s="416"/>
      <c r="Q123" s="417"/>
      <c r="R123" s="415">
        <f t="shared" ref="R123:R132" si="19">IF($AT$77=0,0,IF(AC50=0,AF123*AT$81/(AT$77-AT$82),0))</f>
        <v>0</v>
      </c>
      <c r="S123" s="416"/>
      <c r="T123" s="416"/>
      <c r="U123" s="416"/>
      <c r="V123" s="416"/>
      <c r="W123" s="416"/>
      <c r="X123" s="417"/>
      <c r="Y123" s="415">
        <f t="shared" ref="Y123:Y132" si="20">IF(AC50=1,AF123,0)</f>
        <v>0</v>
      </c>
      <c r="Z123" s="416"/>
      <c r="AA123" s="416"/>
      <c r="AB123" s="416"/>
      <c r="AC123" s="416"/>
      <c r="AD123" s="416"/>
      <c r="AE123" s="417"/>
      <c r="AF123" s="415">
        <f t="shared" si="17"/>
        <v>0</v>
      </c>
      <c r="AG123" s="416"/>
      <c r="AH123" s="416"/>
      <c r="AI123" s="416"/>
      <c r="AJ123" s="416"/>
      <c r="AK123" s="416"/>
      <c r="AL123" s="416"/>
      <c r="AM123" s="417"/>
      <c r="AN123" s="415" t="e">
        <f>K123+Mês03!AN123</f>
        <v>#REF!</v>
      </c>
      <c r="AO123" s="416"/>
      <c r="AP123" s="416"/>
      <c r="AQ123" s="416"/>
      <c r="AR123" s="416"/>
      <c r="AS123" s="416"/>
      <c r="AT123" s="417"/>
      <c r="AU123" s="415" t="e">
        <f>R123+Mês03!AU123</f>
        <v>#REF!</v>
      </c>
      <c r="AV123" s="416"/>
      <c r="AW123" s="416"/>
      <c r="AX123" s="416"/>
      <c r="AY123" s="416"/>
      <c r="AZ123" s="416"/>
      <c r="BA123" s="417"/>
      <c r="BB123" s="415" t="e">
        <f>Y123+Mês03!BB123</f>
        <v>#REF!</v>
      </c>
      <c r="BC123" s="416"/>
      <c r="BD123" s="416"/>
      <c r="BE123" s="416"/>
      <c r="BF123" s="416"/>
      <c r="BG123" s="416"/>
      <c r="BH123" s="417"/>
      <c r="BI123" s="415" t="e">
        <f>AF123+Mês03!BI123</f>
        <v>#REF!</v>
      </c>
      <c r="BJ123" s="416"/>
      <c r="BK123" s="416"/>
      <c r="BL123" s="416"/>
      <c r="BM123" s="416"/>
      <c r="BN123" s="416"/>
      <c r="BO123" s="416"/>
      <c r="BP123" s="460"/>
    </row>
    <row r="124" spans="1:68" ht="14.25" x14ac:dyDescent="0.2">
      <c r="A124" s="11"/>
      <c r="B124" s="420" t="e">
        <f t="shared" si="1"/>
        <v>#REF!</v>
      </c>
      <c r="C124" s="421"/>
      <c r="D124" s="422"/>
      <c r="E124" s="93"/>
      <c r="F124" s="94"/>
      <c r="G124" s="94"/>
      <c r="H124" s="94"/>
      <c r="I124" s="94"/>
      <c r="J124" s="95"/>
      <c r="K124" s="415">
        <f t="shared" si="18"/>
        <v>0</v>
      </c>
      <c r="L124" s="416"/>
      <c r="M124" s="416"/>
      <c r="N124" s="416"/>
      <c r="O124" s="416"/>
      <c r="P124" s="416"/>
      <c r="Q124" s="417"/>
      <c r="R124" s="415">
        <f t="shared" si="19"/>
        <v>0</v>
      </c>
      <c r="S124" s="416"/>
      <c r="T124" s="416"/>
      <c r="U124" s="416"/>
      <c r="V124" s="416"/>
      <c r="W124" s="416"/>
      <c r="X124" s="417"/>
      <c r="Y124" s="415">
        <f t="shared" si="20"/>
        <v>0</v>
      </c>
      <c r="Z124" s="416"/>
      <c r="AA124" s="416"/>
      <c r="AB124" s="416"/>
      <c r="AC124" s="416"/>
      <c r="AD124" s="416"/>
      <c r="AE124" s="417"/>
      <c r="AF124" s="415">
        <f t="shared" si="17"/>
        <v>0</v>
      </c>
      <c r="AG124" s="416"/>
      <c r="AH124" s="416"/>
      <c r="AI124" s="416"/>
      <c r="AJ124" s="416"/>
      <c r="AK124" s="416"/>
      <c r="AL124" s="416"/>
      <c r="AM124" s="417"/>
      <c r="AN124" s="415" t="e">
        <f>K124+Mês03!AN124</f>
        <v>#REF!</v>
      </c>
      <c r="AO124" s="416"/>
      <c r="AP124" s="416"/>
      <c r="AQ124" s="416"/>
      <c r="AR124" s="416"/>
      <c r="AS124" s="416"/>
      <c r="AT124" s="417"/>
      <c r="AU124" s="415" t="e">
        <f>R124+Mês03!AU124</f>
        <v>#REF!</v>
      </c>
      <c r="AV124" s="416"/>
      <c r="AW124" s="416"/>
      <c r="AX124" s="416"/>
      <c r="AY124" s="416"/>
      <c r="AZ124" s="416"/>
      <c r="BA124" s="417"/>
      <c r="BB124" s="415" t="e">
        <f>Y124+Mês03!BB124</f>
        <v>#REF!</v>
      </c>
      <c r="BC124" s="416"/>
      <c r="BD124" s="416"/>
      <c r="BE124" s="416"/>
      <c r="BF124" s="416"/>
      <c r="BG124" s="416"/>
      <c r="BH124" s="417"/>
      <c r="BI124" s="415" t="e">
        <f>AF124+Mês03!BI124</f>
        <v>#REF!</v>
      </c>
      <c r="BJ124" s="416"/>
      <c r="BK124" s="416"/>
      <c r="BL124" s="416"/>
      <c r="BM124" s="416"/>
      <c r="BN124" s="416"/>
      <c r="BO124" s="416"/>
      <c r="BP124" s="460"/>
    </row>
    <row r="125" spans="1:68" ht="14.25" x14ac:dyDescent="0.2">
      <c r="A125" s="11"/>
      <c r="B125" s="420" t="e">
        <f t="shared" si="1"/>
        <v>#REF!</v>
      </c>
      <c r="C125" s="421"/>
      <c r="D125" s="422"/>
      <c r="E125" s="93"/>
      <c r="F125" s="94"/>
      <c r="G125" s="94"/>
      <c r="H125" s="94"/>
      <c r="I125" s="94"/>
      <c r="J125" s="95"/>
      <c r="K125" s="415">
        <f t="shared" si="18"/>
        <v>0</v>
      </c>
      <c r="L125" s="416"/>
      <c r="M125" s="416"/>
      <c r="N125" s="416"/>
      <c r="O125" s="416"/>
      <c r="P125" s="416"/>
      <c r="Q125" s="417"/>
      <c r="R125" s="415">
        <f t="shared" si="19"/>
        <v>0</v>
      </c>
      <c r="S125" s="416"/>
      <c r="T125" s="416"/>
      <c r="U125" s="416"/>
      <c r="V125" s="416"/>
      <c r="W125" s="416"/>
      <c r="X125" s="417"/>
      <c r="Y125" s="415">
        <f t="shared" si="20"/>
        <v>0</v>
      </c>
      <c r="Z125" s="416"/>
      <c r="AA125" s="416"/>
      <c r="AB125" s="416"/>
      <c r="AC125" s="416"/>
      <c r="AD125" s="416"/>
      <c r="AE125" s="417"/>
      <c r="AF125" s="415">
        <f t="shared" si="17"/>
        <v>0</v>
      </c>
      <c r="AG125" s="416"/>
      <c r="AH125" s="416"/>
      <c r="AI125" s="416"/>
      <c r="AJ125" s="416"/>
      <c r="AK125" s="416"/>
      <c r="AL125" s="416"/>
      <c r="AM125" s="417"/>
      <c r="AN125" s="415" t="e">
        <f>K125+Mês03!AN125</f>
        <v>#REF!</v>
      </c>
      <c r="AO125" s="416"/>
      <c r="AP125" s="416"/>
      <c r="AQ125" s="416"/>
      <c r="AR125" s="416"/>
      <c r="AS125" s="416"/>
      <c r="AT125" s="417"/>
      <c r="AU125" s="415" t="e">
        <f>R125+Mês03!AU125</f>
        <v>#REF!</v>
      </c>
      <c r="AV125" s="416"/>
      <c r="AW125" s="416"/>
      <c r="AX125" s="416"/>
      <c r="AY125" s="416"/>
      <c r="AZ125" s="416"/>
      <c r="BA125" s="417"/>
      <c r="BB125" s="415" t="e">
        <f>Y125+Mês03!BB125</f>
        <v>#REF!</v>
      </c>
      <c r="BC125" s="416"/>
      <c r="BD125" s="416"/>
      <c r="BE125" s="416"/>
      <c r="BF125" s="416"/>
      <c r="BG125" s="416"/>
      <c r="BH125" s="417"/>
      <c r="BI125" s="415" t="e">
        <f>AF125+Mês03!BI125</f>
        <v>#REF!</v>
      </c>
      <c r="BJ125" s="416"/>
      <c r="BK125" s="416"/>
      <c r="BL125" s="416"/>
      <c r="BM125" s="416"/>
      <c r="BN125" s="416"/>
      <c r="BO125" s="416"/>
      <c r="BP125" s="460"/>
    </row>
    <row r="126" spans="1:68" ht="14.25" x14ac:dyDescent="0.2">
      <c r="A126" s="11"/>
      <c r="B126" s="420" t="e">
        <f t="shared" si="1"/>
        <v>#REF!</v>
      </c>
      <c r="C126" s="421"/>
      <c r="D126" s="422"/>
      <c r="E126" s="93"/>
      <c r="F126" s="94"/>
      <c r="G126" s="94"/>
      <c r="H126" s="94"/>
      <c r="I126" s="94"/>
      <c r="J126" s="95"/>
      <c r="K126" s="415">
        <f t="shared" si="18"/>
        <v>0</v>
      </c>
      <c r="L126" s="416"/>
      <c r="M126" s="416"/>
      <c r="N126" s="416"/>
      <c r="O126" s="416"/>
      <c r="P126" s="416"/>
      <c r="Q126" s="417"/>
      <c r="R126" s="415">
        <f t="shared" si="19"/>
        <v>0</v>
      </c>
      <c r="S126" s="416"/>
      <c r="T126" s="416"/>
      <c r="U126" s="416"/>
      <c r="V126" s="416"/>
      <c r="W126" s="416"/>
      <c r="X126" s="417"/>
      <c r="Y126" s="415">
        <f t="shared" si="20"/>
        <v>0</v>
      </c>
      <c r="Z126" s="416"/>
      <c r="AA126" s="416"/>
      <c r="AB126" s="416"/>
      <c r="AC126" s="416"/>
      <c r="AD126" s="416"/>
      <c r="AE126" s="417"/>
      <c r="AF126" s="415">
        <f>E126*AS53/100</f>
        <v>0</v>
      </c>
      <c r="AG126" s="416"/>
      <c r="AH126" s="416"/>
      <c r="AI126" s="416"/>
      <c r="AJ126" s="416"/>
      <c r="AK126" s="416"/>
      <c r="AL126" s="416"/>
      <c r="AM126" s="417"/>
      <c r="AN126" s="415" t="e">
        <f>K126+Mês03!AN126</f>
        <v>#REF!</v>
      </c>
      <c r="AO126" s="416"/>
      <c r="AP126" s="416"/>
      <c r="AQ126" s="416"/>
      <c r="AR126" s="416"/>
      <c r="AS126" s="416"/>
      <c r="AT126" s="417"/>
      <c r="AU126" s="415" t="e">
        <f>R126+Mês03!AU126</f>
        <v>#REF!</v>
      </c>
      <c r="AV126" s="416"/>
      <c r="AW126" s="416"/>
      <c r="AX126" s="416"/>
      <c r="AY126" s="416"/>
      <c r="AZ126" s="416"/>
      <c r="BA126" s="417"/>
      <c r="BB126" s="415" t="e">
        <f>Y126+Mês03!BB126</f>
        <v>#REF!</v>
      </c>
      <c r="BC126" s="416"/>
      <c r="BD126" s="416"/>
      <c r="BE126" s="416"/>
      <c r="BF126" s="416"/>
      <c r="BG126" s="416"/>
      <c r="BH126" s="417"/>
      <c r="BI126" s="415" t="e">
        <f>AF126+Mês03!BI126</f>
        <v>#REF!</v>
      </c>
      <c r="BJ126" s="416"/>
      <c r="BK126" s="416"/>
      <c r="BL126" s="416"/>
      <c r="BM126" s="416"/>
      <c r="BN126" s="416"/>
      <c r="BO126" s="416"/>
      <c r="BP126" s="460"/>
    </row>
    <row r="127" spans="1:68" ht="14.25" x14ac:dyDescent="0.2">
      <c r="A127" s="11"/>
      <c r="B127" s="420" t="e">
        <f t="shared" si="1"/>
        <v>#REF!</v>
      </c>
      <c r="C127" s="421"/>
      <c r="D127" s="422"/>
      <c r="E127" s="93"/>
      <c r="F127" s="94"/>
      <c r="G127" s="94"/>
      <c r="H127" s="94"/>
      <c r="I127" s="94"/>
      <c r="J127" s="95"/>
      <c r="K127" s="415">
        <f t="shared" si="18"/>
        <v>0</v>
      </c>
      <c r="L127" s="416"/>
      <c r="M127" s="416"/>
      <c r="N127" s="416"/>
      <c r="O127" s="416"/>
      <c r="P127" s="416"/>
      <c r="Q127" s="417"/>
      <c r="R127" s="415">
        <f t="shared" si="19"/>
        <v>0</v>
      </c>
      <c r="S127" s="416"/>
      <c r="T127" s="416"/>
      <c r="U127" s="416"/>
      <c r="V127" s="416"/>
      <c r="W127" s="416"/>
      <c r="X127" s="417"/>
      <c r="Y127" s="415">
        <f t="shared" si="20"/>
        <v>0</v>
      </c>
      <c r="Z127" s="416"/>
      <c r="AA127" s="416"/>
      <c r="AB127" s="416"/>
      <c r="AC127" s="416"/>
      <c r="AD127" s="416"/>
      <c r="AE127" s="417"/>
      <c r="AF127" s="415">
        <f t="shared" ref="AF127:AF140" si="21">E127*AS54/100</f>
        <v>0</v>
      </c>
      <c r="AG127" s="416"/>
      <c r="AH127" s="416"/>
      <c r="AI127" s="416"/>
      <c r="AJ127" s="416"/>
      <c r="AK127" s="416"/>
      <c r="AL127" s="416"/>
      <c r="AM127" s="417"/>
      <c r="AN127" s="415" t="e">
        <f>K127+Mês03!AN127</f>
        <v>#REF!</v>
      </c>
      <c r="AO127" s="416"/>
      <c r="AP127" s="416"/>
      <c r="AQ127" s="416"/>
      <c r="AR127" s="416"/>
      <c r="AS127" s="416"/>
      <c r="AT127" s="417"/>
      <c r="AU127" s="415" t="e">
        <f>R127+Mês03!AU127</f>
        <v>#REF!</v>
      </c>
      <c r="AV127" s="416"/>
      <c r="AW127" s="416"/>
      <c r="AX127" s="416"/>
      <c r="AY127" s="416"/>
      <c r="AZ127" s="416"/>
      <c r="BA127" s="417"/>
      <c r="BB127" s="415" t="e">
        <f>Y127+Mês03!BB127</f>
        <v>#REF!</v>
      </c>
      <c r="BC127" s="416"/>
      <c r="BD127" s="416"/>
      <c r="BE127" s="416"/>
      <c r="BF127" s="416"/>
      <c r="BG127" s="416"/>
      <c r="BH127" s="417"/>
      <c r="BI127" s="415" t="e">
        <f>AF127+Mês03!BI127</f>
        <v>#REF!</v>
      </c>
      <c r="BJ127" s="416"/>
      <c r="BK127" s="416"/>
      <c r="BL127" s="416"/>
      <c r="BM127" s="416"/>
      <c r="BN127" s="416"/>
      <c r="BO127" s="416"/>
      <c r="BP127" s="460"/>
    </row>
    <row r="128" spans="1:68" ht="14.25" x14ac:dyDescent="0.2">
      <c r="A128" s="11"/>
      <c r="B128" s="420" t="e">
        <f t="shared" si="1"/>
        <v>#REF!</v>
      </c>
      <c r="C128" s="421"/>
      <c r="D128" s="422"/>
      <c r="E128" s="93"/>
      <c r="F128" s="94"/>
      <c r="G128" s="94"/>
      <c r="H128" s="94"/>
      <c r="I128" s="94"/>
      <c r="J128" s="95"/>
      <c r="K128" s="415">
        <f t="shared" si="18"/>
        <v>0</v>
      </c>
      <c r="L128" s="416"/>
      <c r="M128" s="416"/>
      <c r="N128" s="416"/>
      <c r="O128" s="416"/>
      <c r="P128" s="416"/>
      <c r="Q128" s="417"/>
      <c r="R128" s="415">
        <f t="shared" si="19"/>
        <v>0</v>
      </c>
      <c r="S128" s="416"/>
      <c r="T128" s="416"/>
      <c r="U128" s="416"/>
      <c r="V128" s="416"/>
      <c r="W128" s="416"/>
      <c r="X128" s="417"/>
      <c r="Y128" s="415">
        <f t="shared" si="20"/>
        <v>0</v>
      </c>
      <c r="Z128" s="416"/>
      <c r="AA128" s="416"/>
      <c r="AB128" s="416"/>
      <c r="AC128" s="416"/>
      <c r="AD128" s="416"/>
      <c r="AE128" s="417"/>
      <c r="AF128" s="415">
        <f t="shared" si="21"/>
        <v>0</v>
      </c>
      <c r="AG128" s="416"/>
      <c r="AH128" s="416"/>
      <c r="AI128" s="416"/>
      <c r="AJ128" s="416"/>
      <c r="AK128" s="416"/>
      <c r="AL128" s="416"/>
      <c r="AM128" s="417"/>
      <c r="AN128" s="415" t="e">
        <f>K128+Mês03!AN128</f>
        <v>#REF!</v>
      </c>
      <c r="AO128" s="416"/>
      <c r="AP128" s="416"/>
      <c r="AQ128" s="416"/>
      <c r="AR128" s="416"/>
      <c r="AS128" s="416"/>
      <c r="AT128" s="417"/>
      <c r="AU128" s="415" t="e">
        <f>R128+Mês03!AU128</f>
        <v>#REF!</v>
      </c>
      <c r="AV128" s="416"/>
      <c r="AW128" s="416"/>
      <c r="AX128" s="416"/>
      <c r="AY128" s="416"/>
      <c r="AZ128" s="416"/>
      <c r="BA128" s="417"/>
      <c r="BB128" s="415" t="e">
        <f>Y128+Mês03!BB128</f>
        <v>#REF!</v>
      </c>
      <c r="BC128" s="416"/>
      <c r="BD128" s="416"/>
      <c r="BE128" s="416"/>
      <c r="BF128" s="416"/>
      <c r="BG128" s="416"/>
      <c r="BH128" s="417"/>
      <c r="BI128" s="415" t="e">
        <f>AF128+Mês03!BI128</f>
        <v>#REF!</v>
      </c>
      <c r="BJ128" s="416"/>
      <c r="BK128" s="416"/>
      <c r="BL128" s="416"/>
      <c r="BM128" s="416"/>
      <c r="BN128" s="416"/>
      <c r="BO128" s="416"/>
      <c r="BP128" s="460"/>
    </row>
    <row r="129" spans="1:68" ht="14.25" x14ac:dyDescent="0.2">
      <c r="A129" s="11"/>
      <c r="B129" s="420" t="e">
        <f t="shared" si="1"/>
        <v>#REF!</v>
      </c>
      <c r="C129" s="421"/>
      <c r="D129" s="422"/>
      <c r="E129" s="93"/>
      <c r="F129" s="94"/>
      <c r="G129" s="94"/>
      <c r="H129" s="94"/>
      <c r="I129" s="94"/>
      <c r="J129" s="95"/>
      <c r="K129" s="415">
        <f t="shared" si="18"/>
        <v>0</v>
      </c>
      <c r="L129" s="416"/>
      <c r="M129" s="416"/>
      <c r="N129" s="416"/>
      <c r="O129" s="416"/>
      <c r="P129" s="416"/>
      <c r="Q129" s="417"/>
      <c r="R129" s="415">
        <f t="shared" si="19"/>
        <v>0</v>
      </c>
      <c r="S129" s="416"/>
      <c r="T129" s="416"/>
      <c r="U129" s="416"/>
      <c r="V129" s="416"/>
      <c r="W129" s="416"/>
      <c r="X129" s="417"/>
      <c r="Y129" s="415">
        <f t="shared" si="20"/>
        <v>0</v>
      </c>
      <c r="Z129" s="416"/>
      <c r="AA129" s="416"/>
      <c r="AB129" s="416"/>
      <c r="AC129" s="416"/>
      <c r="AD129" s="416"/>
      <c r="AE129" s="417"/>
      <c r="AF129" s="415">
        <f t="shared" si="21"/>
        <v>0</v>
      </c>
      <c r="AG129" s="416"/>
      <c r="AH129" s="416"/>
      <c r="AI129" s="416"/>
      <c r="AJ129" s="416"/>
      <c r="AK129" s="416"/>
      <c r="AL129" s="416"/>
      <c r="AM129" s="417"/>
      <c r="AN129" s="415" t="e">
        <f>K129+Mês03!AN129</f>
        <v>#REF!</v>
      </c>
      <c r="AO129" s="416"/>
      <c r="AP129" s="416"/>
      <c r="AQ129" s="416"/>
      <c r="AR129" s="416"/>
      <c r="AS129" s="416"/>
      <c r="AT129" s="417"/>
      <c r="AU129" s="415" t="e">
        <f>R129+Mês03!AU129</f>
        <v>#REF!</v>
      </c>
      <c r="AV129" s="416"/>
      <c r="AW129" s="416"/>
      <c r="AX129" s="416"/>
      <c r="AY129" s="416"/>
      <c r="AZ129" s="416"/>
      <c r="BA129" s="417"/>
      <c r="BB129" s="415" t="e">
        <f>Y129+Mês03!BB129</f>
        <v>#REF!</v>
      </c>
      <c r="BC129" s="416"/>
      <c r="BD129" s="416"/>
      <c r="BE129" s="416"/>
      <c r="BF129" s="416"/>
      <c r="BG129" s="416"/>
      <c r="BH129" s="417"/>
      <c r="BI129" s="415" t="e">
        <f>AF129+Mês03!BI129</f>
        <v>#REF!</v>
      </c>
      <c r="BJ129" s="416"/>
      <c r="BK129" s="416"/>
      <c r="BL129" s="416"/>
      <c r="BM129" s="416"/>
      <c r="BN129" s="416"/>
      <c r="BO129" s="416"/>
      <c r="BP129" s="460"/>
    </row>
    <row r="130" spans="1:68" ht="14.25" x14ac:dyDescent="0.2">
      <c r="A130" s="11"/>
      <c r="B130" s="420" t="e">
        <f t="shared" si="1"/>
        <v>#REF!</v>
      </c>
      <c r="C130" s="421"/>
      <c r="D130" s="422"/>
      <c r="E130" s="93"/>
      <c r="F130" s="94"/>
      <c r="G130" s="94"/>
      <c r="H130" s="94"/>
      <c r="I130" s="94"/>
      <c r="J130" s="95"/>
      <c r="K130" s="415">
        <f t="shared" si="18"/>
        <v>0</v>
      </c>
      <c r="L130" s="416"/>
      <c r="M130" s="416"/>
      <c r="N130" s="416"/>
      <c r="O130" s="416"/>
      <c r="P130" s="416"/>
      <c r="Q130" s="417"/>
      <c r="R130" s="415">
        <f t="shared" si="19"/>
        <v>0</v>
      </c>
      <c r="S130" s="416"/>
      <c r="T130" s="416"/>
      <c r="U130" s="416"/>
      <c r="V130" s="416"/>
      <c r="W130" s="416"/>
      <c r="X130" s="417"/>
      <c r="Y130" s="415">
        <f t="shared" si="20"/>
        <v>0</v>
      </c>
      <c r="Z130" s="416"/>
      <c r="AA130" s="416"/>
      <c r="AB130" s="416"/>
      <c r="AC130" s="416"/>
      <c r="AD130" s="416"/>
      <c r="AE130" s="417"/>
      <c r="AF130" s="415">
        <f t="shared" si="21"/>
        <v>0</v>
      </c>
      <c r="AG130" s="416"/>
      <c r="AH130" s="416"/>
      <c r="AI130" s="416"/>
      <c r="AJ130" s="416"/>
      <c r="AK130" s="416"/>
      <c r="AL130" s="416"/>
      <c r="AM130" s="417"/>
      <c r="AN130" s="415" t="e">
        <f>K130+Mês03!AN130</f>
        <v>#REF!</v>
      </c>
      <c r="AO130" s="416"/>
      <c r="AP130" s="416"/>
      <c r="AQ130" s="416"/>
      <c r="AR130" s="416"/>
      <c r="AS130" s="416"/>
      <c r="AT130" s="417"/>
      <c r="AU130" s="415" t="e">
        <f>R130+Mês03!AU130</f>
        <v>#REF!</v>
      </c>
      <c r="AV130" s="416"/>
      <c r="AW130" s="416"/>
      <c r="AX130" s="416"/>
      <c r="AY130" s="416"/>
      <c r="AZ130" s="416"/>
      <c r="BA130" s="417"/>
      <c r="BB130" s="415" t="e">
        <f>Y130+Mês03!BB130</f>
        <v>#REF!</v>
      </c>
      <c r="BC130" s="416"/>
      <c r="BD130" s="416"/>
      <c r="BE130" s="416"/>
      <c r="BF130" s="416"/>
      <c r="BG130" s="416"/>
      <c r="BH130" s="417"/>
      <c r="BI130" s="415" t="e">
        <f>AF130+Mês03!BI130</f>
        <v>#REF!</v>
      </c>
      <c r="BJ130" s="416"/>
      <c r="BK130" s="416"/>
      <c r="BL130" s="416"/>
      <c r="BM130" s="416"/>
      <c r="BN130" s="416"/>
      <c r="BO130" s="416"/>
      <c r="BP130" s="460"/>
    </row>
    <row r="131" spans="1:68" ht="14.25" x14ac:dyDescent="0.2">
      <c r="A131" s="11"/>
      <c r="B131" s="420" t="e">
        <f t="shared" si="1"/>
        <v>#REF!</v>
      </c>
      <c r="C131" s="421"/>
      <c r="D131" s="422"/>
      <c r="E131" s="93"/>
      <c r="F131" s="94"/>
      <c r="G131" s="94"/>
      <c r="H131" s="94"/>
      <c r="I131" s="94"/>
      <c r="J131" s="95"/>
      <c r="K131" s="415">
        <f t="shared" si="18"/>
        <v>0</v>
      </c>
      <c r="L131" s="416"/>
      <c r="M131" s="416"/>
      <c r="N131" s="416"/>
      <c r="O131" s="416"/>
      <c r="P131" s="416"/>
      <c r="Q131" s="417"/>
      <c r="R131" s="415">
        <f t="shared" si="19"/>
        <v>0</v>
      </c>
      <c r="S131" s="416"/>
      <c r="T131" s="416"/>
      <c r="U131" s="416"/>
      <c r="V131" s="416"/>
      <c r="W131" s="416"/>
      <c r="X131" s="417"/>
      <c r="Y131" s="415">
        <f t="shared" si="20"/>
        <v>0</v>
      </c>
      <c r="Z131" s="416"/>
      <c r="AA131" s="416"/>
      <c r="AB131" s="416"/>
      <c r="AC131" s="416"/>
      <c r="AD131" s="416"/>
      <c r="AE131" s="417"/>
      <c r="AF131" s="415">
        <f t="shared" si="21"/>
        <v>0</v>
      </c>
      <c r="AG131" s="416"/>
      <c r="AH131" s="416"/>
      <c r="AI131" s="416"/>
      <c r="AJ131" s="416"/>
      <c r="AK131" s="416"/>
      <c r="AL131" s="416"/>
      <c r="AM131" s="417"/>
      <c r="AN131" s="415" t="e">
        <f>K131+Mês03!AN131</f>
        <v>#REF!</v>
      </c>
      <c r="AO131" s="416"/>
      <c r="AP131" s="416"/>
      <c r="AQ131" s="416"/>
      <c r="AR131" s="416"/>
      <c r="AS131" s="416"/>
      <c r="AT131" s="417"/>
      <c r="AU131" s="415" t="e">
        <f>R131+Mês03!AU131</f>
        <v>#REF!</v>
      </c>
      <c r="AV131" s="416"/>
      <c r="AW131" s="416"/>
      <c r="AX131" s="416"/>
      <c r="AY131" s="416"/>
      <c r="AZ131" s="416"/>
      <c r="BA131" s="417"/>
      <c r="BB131" s="415" t="e">
        <f>Y131+Mês03!BB131</f>
        <v>#REF!</v>
      </c>
      <c r="BC131" s="416"/>
      <c r="BD131" s="416"/>
      <c r="BE131" s="416"/>
      <c r="BF131" s="416"/>
      <c r="BG131" s="416"/>
      <c r="BH131" s="417"/>
      <c r="BI131" s="415" t="e">
        <f>AF131+Mês03!BI131</f>
        <v>#REF!</v>
      </c>
      <c r="BJ131" s="416"/>
      <c r="BK131" s="416"/>
      <c r="BL131" s="416"/>
      <c r="BM131" s="416"/>
      <c r="BN131" s="416"/>
      <c r="BO131" s="416"/>
      <c r="BP131" s="460"/>
    </row>
    <row r="132" spans="1:68" ht="14.25" x14ac:dyDescent="0.2">
      <c r="A132" s="11"/>
      <c r="B132" s="420" t="e">
        <f t="shared" si="1"/>
        <v>#REF!</v>
      </c>
      <c r="C132" s="421"/>
      <c r="D132" s="422"/>
      <c r="E132" s="93"/>
      <c r="F132" s="94"/>
      <c r="G132" s="94"/>
      <c r="H132" s="94"/>
      <c r="I132" s="94"/>
      <c r="J132" s="95"/>
      <c r="K132" s="415">
        <f t="shared" si="18"/>
        <v>0</v>
      </c>
      <c r="L132" s="416"/>
      <c r="M132" s="416"/>
      <c r="N132" s="416"/>
      <c r="O132" s="416"/>
      <c r="P132" s="416"/>
      <c r="Q132" s="417"/>
      <c r="R132" s="415">
        <f t="shared" si="19"/>
        <v>0</v>
      </c>
      <c r="S132" s="416"/>
      <c r="T132" s="416"/>
      <c r="U132" s="416"/>
      <c r="V132" s="416"/>
      <c r="W132" s="416"/>
      <c r="X132" s="417"/>
      <c r="Y132" s="415">
        <f t="shared" si="20"/>
        <v>0</v>
      </c>
      <c r="Z132" s="416"/>
      <c r="AA132" s="416"/>
      <c r="AB132" s="416"/>
      <c r="AC132" s="416"/>
      <c r="AD132" s="416"/>
      <c r="AE132" s="417"/>
      <c r="AF132" s="415">
        <f t="shared" si="21"/>
        <v>0</v>
      </c>
      <c r="AG132" s="416"/>
      <c r="AH132" s="416"/>
      <c r="AI132" s="416"/>
      <c r="AJ132" s="416"/>
      <c r="AK132" s="416"/>
      <c r="AL132" s="416"/>
      <c r="AM132" s="417"/>
      <c r="AN132" s="415" t="e">
        <f>K132+Mês03!AN132</f>
        <v>#REF!</v>
      </c>
      <c r="AO132" s="416"/>
      <c r="AP132" s="416"/>
      <c r="AQ132" s="416"/>
      <c r="AR132" s="416"/>
      <c r="AS132" s="416"/>
      <c r="AT132" s="417"/>
      <c r="AU132" s="415" t="e">
        <f>R132+Mês03!AU132</f>
        <v>#REF!</v>
      </c>
      <c r="AV132" s="416"/>
      <c r="AW132" s="416"/>
      <c r="AX132" s="416"/>
      <c r="AY132" s="416"/>
      <c r="AZ132" s="416"/>
      <c r="BA132" s="417"/>
      <c r="BB132" s="415" t="e">
        <f>Y132+Mês03!BB132</f>
        <v>#REF!</v>
      </c>
      <c r="BC132" s="416"/>
      <c r="BD132" s="416"/>
      <c r="BE132" s="416"/>
      <c r="BF132" s="416"/>
      <c r="BG132" s="416"/>
      <c r="BH132" s="417"/>
      <c r="BI132" s="415" t="e">
        <f>AF132+Mês03!BI132</f>
        <v>#REF!</v>
      </c>
      <c r="BJ132" s="416"/>
      <c r="BK132" s="416"/>
      <c r="BL132" s="416"/>
      <c r="BM132" s="416"/>
      <c r="BN132" s="416"/>
      <c r="BO132" s="416"/>
      <c r="BP132" s="460"/>
    </row>
    <row r="133" spans="1:68" ht="14.25" x14ac:dyDescent="0.2">
      <c r="A133" s="11"/>
      <c r="B133" s="420" t="e">
        <f t="shared" si="1"/>
        <v>#REF!</v>
      </c>
      <c r="C133" s="421"/>
      <c r="D133" s="422"/>
      <c r="E133" s="93"/>
      <c r="F133" s="94"/>
      <c r="G133" s="94"/>
      <c r="H133" s="94"/>
      <c r="I133" s="94"/>
      <c r="J133" s="95"/>
      <c r="K133" s="415">
        <f>IF($AT$77=0,0,IF(AC60=0,AF133*AT$79/(AT$77-AT$82),0))</f>
        <v>0</v>
      </c>
      <c r="L133" s="416"/>
      <c r="M133" s="416"/>
      <c r="N133" s="416"/>
      <c r="O133" s="416"/>
      <c r="P133" s="416"/>
      <c r="Q133" s="417"/>
      <c r="R133" s="415">
        <f>IF($AT$77=0,0,IF(AC60=0,AF133*AT$81/(AT$77-AT$82),0))</f>
        <v>0</v>
      </c>
      <c r="S133" s="416"/>
      <c r="T133" s="416"/>
      <c r="U133" s="416"/>
      <c r="V133" s="416"/>
      <c r="W133" s="416"/>
      <c r="X133" s="417"/>
      <c r="Y133" s="415">
        <f>IF(AC60=1,AF133,0)</f>
        <v>0</v>
      </c>
      <c r="Z133" s="416"/>
      <c r="AA133" s="416"/>
      <c r="AB133" s="416"/>
      <c r="AC133" s="416"/>
      <c r="AD133" s="416"/>
      <c r="AE133" s="417"/>
      <c r="AF133" s="415">
        <f t="shared" si="21"/>
        <v>0</v>
      </c>
      <c r="AG133" s="416"/>
      <c r="AH133" s="416"/>
      <c r="AI133" s="416"/>
      <c r="AJ133" s="416"/>
      <c r="AK133" s="416"/>
      <c r="AL133" s="416"/>
      <c r="AM133" s="417"/>
      <c r="AN133" s="415" t="e">
        <f>K133+Mês03!AN133</f>
        <v>#REF!</v>
      </c>
      <c r="AO133" s="416"/>
      <c r="AP133" s="416"/>
      <c r="AQ133" s="416"/>
      <c r="AR133" s="416"/>
      <c r="AS133" s="416"/>
      <c r="AT133" s="417"/>
      <c r="AU133" s="415" t="e">
        <f>R133+Mês03!AU133</f>
        <v>#REF!</v>
      </c>
      <c r="AV133" s="416"/>
      <c r="AW133" s="416"/>
      <c r="AX133" s="416"/>
      <c r="AY133" s="416"/>
      <c r="AZ133" s="416"/>
      <c r="BA133" s="417"/>
      <c r="BB133" s="415" t="e">
        <f>Y133+Mês03!BB133</f>
        <v>#REF!</v>
      </c>
      <c r="BC133" s="416"/>
      <c r="BD133" s="416"/>
      <c r="BE133" s="416"/>
      <c r="BF133" s="416"/>
      <c r="BG133" s="416"/>
      <c r="BH133" s="417"/>
      <c r="BI133" s="415" t="e">
        <f>AF133+Mês03!BI133</f>
        <v>#REF!</v>
      </c>
      <c r="BJ133" s="416"/>
      <c r="BK133" s="416"/>
      <c r="BL133" s="416"/>
      <c r="BM133" s="416"/>
      <c r="BN133" s="416"/>
      <c r="BO133" s="416"/>
      <c r="BP133" s="460"/>
    </row>
    <row r="134" spans="1:68" ht="14.25" x14ac:dyDescent="0.2">
      <c r="A134" s="11"/>
      <c r="B134" s="420" t="e">
        <f t="shared" si="1"/>
        <v>#REF!</v>
      </c>
      <c r="C134" s="421"/>
      <c r="D134" s="422"/>
      <c r="E134" s="93"/>
      <c r="F134" s="94"/>
      <c r="G134" s="94"/>
      <c r="H134" s="94"/>
      <c r="I134" s="94"/>
      <c r="J134" s="95"/>
      <c r="K134" s="415">
        <f>IF($AT$77=0,0,IF(AC61=0,AF134*AT$79/(AT$77-AT$82),0))</f>
        <v>0</v>
      </c>
      <c r="L134" s="416"/>
      <c r="M134" s="416"/>
      <c r="N134" s="416"/>
      <c r="O134" s="416"/>
      <c r="P134" s="416"/>
      <c r="Q134" s="417"/>
      <c r="R134" s="415">
        <f>IF($AT$77=0,0,IF(AC61=0,AF134*AT$81/(AT$77-AT$82),0))</f>
        <v>0</v>
      </c>
      <c r="S134" s="416"/>
      <c r="T134" s="416"/>
      <c r="U134" s="416"/>
      <c r="V134" s="416"/>
      <c r="W134" s="416"/>
      <c r="X134" s="417"/>
      <c r="Y134" s="415">
        <f>IF(AC61=1,AF134,0)</f>
        <v>0</v>
      </c>
      <c r="Z134" s="416"/>
      <c r="AA134" s="416"/>
      <c r="AB134" s="416"/>
      <c r="AC134" s="416"/>
      <c r="AD134" s="416"/>
      <c r="AE134" s="417"/>
      <c r="AF134" s="415">
        <f t="shared" si="21"/>
        <v>0</v>
      </c>
      <c r="AG134" s="416"/>
      <c r="AH134" s="416"/>
      <c r="AI134" s="416"/>
      <c r="AJ134" s="416"/>
      <c r="AK134" s="416"/>
      <c r="AL134" s="416"/>
      <c r="AM134" s="417"/>
      <c r="AN134" s="415" t="e">
        <f>K134+Mês03!AN134</f>
        <v>#REF!</v>
      </c>
      <c r="AO134" s="416"/>
      <c r="AP134" s="416"/>
      <c r="AQ134" s="416"/>
      <c r="AR134" s="416"/>
      <c r="AS134" s="416"/>
      <c r="AT134" s="417"/>
      <c r="AU134" s="415" t="e">
        <f>R134+Mês03!AU134</f>
        <v>#REF!</v>
      </c>
      <c r="AV134" s="416"/>
      <c r="AW134" s="416"/>
      <c r="AX134" s="416"/>
      <c r="AY134" s="416"/>
      <c r="AZ134" s="416"/>
      <c r="BA134" s="417"/>
      <c r="BB134" s="415" t="e">
        <f>Y134+Mês03!BB134</f>
        <v>#REF!</v>
      </c>
      <c r="BC134" s="416"/>
      <c r="BD134" s="416"/>
      <c r="BE134" s="416"/>
      <c r="BF134" s="416"/>
      <c r="BG134" s="416"/>
      <c r="BH134" s="417"/>
      <c r="BI134" s="415" t="e">
        <f>AF134+Mês03!BI134</f>
        <v>#REF!</v>
      </c>
      <c r="BJ134" s="416"/>
      <c r="BK134" s="416"/>
      <c r="BL134" s="416"/>
      <c r="BM134" s="416"/>
      <c r="BN134" s="416"/>
      <c r="BO134" s="416"/>
      <c r="BP134" s="460"/>
    </row>
    <row r="135" spans="1:68" ht="14.25" x14ac:dyDescent="0.2">
      <c r="A135" s="11"/>
      <c r="B135" s="420" t="e">
        <f t="shared" si="1"/>
        <v>#REF!</v>
      </c>
      <c r="C135" s="421"/>
      <c r="D135" s="422"/>
      <c r="E135" s="93"/>
      <c r="F135" s="94"/>
      <c r="G135" s="94"/>
      <c r="H135" s="94"/>
      <c r="I135" s="94"/>
      <c r="J135" s="95"/>
      <c r="K135" s="415">
        <f t="shared" ref="K135:K140" si="22">IF($AT$77=0,0,IF(AC62=0,AF135*AT$79/(AT$77-AT$82),0))</f>
        <v>0</v>
      </c>
      <c r="L135" s="416"/>
      <c r="M135" s="416"/>
      <c r="N135" s="416"/>
      <c r="O135" s="416"/>
      <c r="P135" s="416"/>
      <c r="Q135" s="417"/>
      <c r="R135" s="415">
        <f t="shared" ref="R135:R140" si="23">IF($AT$77=0,0,IF(AC62=0,AF135*AT$81/(AT$77-AT$82),0))</f>
        <v>0</v>
      </c>
      <c r="S135" s="416"/>
      <c r="T135" s="416"/>
      <c r="U135" s="416"/>
      <c r="V135" s="416"/>
      <c r="W135" s="416"/>
      <c r="X135" s="417"/>
      <c r="Y135" s="415">
        <f t="shared" ref="Y135:Y140" si="24">IF(AC62=1,AF135,0)</f>
        <v>0</v>
      </c>
      <c r="Z135" s="416"/>
      <c r="AA135" s="416"/>
      <c r="AB135" s="416"/>
      <c r="AC135" s="416"/>
      <c r="AD135" s="416"/>
      <c r="AE135" s="417"/>
      <c r="AF135" s="415">
        <f t="shared" si="21"/>
        <v>0</v>
      </c>
      <c r="AG135" s="416"/>
      <c r="AH135" s="416"/>
      <c r="AI135" s="416"/>
      <c r="AJ135" s="416"/>
      <c r="AK135" s="416"/>
      <c r="AL135" s="416"/>
      <c r="AM135" s="417"/>
      <c r="AN135" s="415" t="e">
        <f>K135+Mês03!AN135</f>
        <v>#REF!</v>
      </c>
      <c r="AO135" s="416"/>
      <c r="AP135" s="416"/>
      <c r="AQ135" s="416"/>
      <c r="AR135" s="416"/>
      <c r="AS135" s="416"/>
      <c r="AT135" s="417"/>
      <c r="AU135" s="415" t="e">
        <f>R135+Mês03!AU135</f>
        <v>#REF!</v>
      </c>
      <c r="AV135" s="416"/>
      <c r="AW135" s="416"/>
      <c r="AX135" s="416"/>
      <c r="AY135" s="416"/>
      <c r="AZ135" s="416"/>
      <c r="BA135" s="417"/>
      <c r="BB135" s="415" t="e">
        <f>Y135+Mês03!BB135</f>
        <v>#REF!</v>
      </c>
      <c r="BC135" s="416"/>
      <c r="BD135" s="416"/>
      <c r="BE135" s="416"/>
      <c r="BF135" s="416"/>
      <c r="BG135" s="416"/>
      <c r="BH135" s="417"/>
      <c r="BI135" s="415" t="e">
        <f>AF135+Mês03!BI135</f>
        <v>#REF!</v>
      </c>
      <c r="BJ135" s="416"/>
      <c r="BK135" s="416"/>
      <c r="BL135" s="416"/>
      <c r="BM135" s="416"/>
      <c r="BN135" s="416"/>
      <c r="BO135" s="416"/>
      <c r="BP135" s="460"/>
    </row>
    <row r="136" spans="1:68" ht="14.25" x14ac:dyDescent="0.2">
      <c r="A136" s="11"/>
      <c r="B136" s="420" t="e">
        <f t="shared" si="1"/>
        <v>#REF!</v>
      </c>
      <c r="C136" s="421"/>
      <c r="D136" s="422"/>
      <c r="E136" s="93"/>
      <c r="F136" s="94"/>
      <c r="G136" s="94"/>
      <c r="H136" s="94"/>
      <c r="I136" s="94"/>
      <c r="J136" s="95"/>
      <c r="K136" s="415">
        <f t="shared" si="22"/>
        <v>0</v>
      </c>
      <c r="L136" s="416"/>
      <c r="M136" s="416"/>
      <c r="N136" s="416"/>
      <c r="O136" s="416"/>
      <c r="P136" s="416"/>
      <c r="Q136" s="417"/>
      <c r="R136" s="415">
        <f t="shared" si="23"/>
        <v>0</v>
      </c>
      <c r="S136" s="416"/>
      <c r="T136" s="416"/>
      <c r="U136" s="416"/>
      <c r="V136" s="416"/>
      <c r="W136" s="416"/>
      <c r="X136" s="417"/>
      <c r="Y136" s="415">
        <f t="shared" si="24"/>
        <v>0</v>
      </c>
      <c r="Z136" s="416"/>
      <c r="AA136" s="416"/>
      <c r="AB136" s="416"/>
      <c r="AC136" s="416"/>
      <c r="AD136" s="416"/>
      <c r="AE136" s="417"/>
      <c r="AF136" s="415">
        <f t="shared" si="21"/>
        <v>0</v>
      </c>
      <c r="AG136" s="416"/>
      <c r="AH136" s="416"/>
      <c r="AI136" s="416"/>
      <c r="AJ136" s="416"/>
      <c r="AK136" s="416"/>
      <c r="AL136" s="416"/>
      <c r="AM136" s="417"/>
      <c r="AN136" s="415" t="e">
        <f>K136+Mês03!AN136</f>
        <v>#REF!</v>
      </c>
      <c r="AO136" s="416"/>
      <c r="AP136" s="416"/>
      <c r="AQ136" s="416"/>
      <c r="AR136" s="416"/>
      <c r="AS136" s="416"/>
      <c r="AT136" s="417"/>
      <c r="AU136" s="415" t="e">
        <f>R136+Mês03!AU136</f>
        <v>#REF!</v>
      </c>
      <c r="AV136" s="416"/>
      <c r="AW136" s="416"/>
      <c r="AX136" s="416"/>
      <c r="AY136" s="416"/>
      <c r="AZ136" s="416"/>
      <c r="BA136" s="417"/>
      <c r="BB136" s="415">
        <f>Y136+Mês03!BB136</f>
        <v>0</v>
      </c>
      <c r="BC136" s="416"/>
      <c r="BD136" s="416"/>
      <c r="BE136" s="416"/>
      <c r="BF136" s="416"/>
      <c r="BG136" s="416"/>
      <c r="BH136" s="417"/>
      <c r="BI136" s="415" t="e">
        <f>AF136+Mês03!BI136</f>
        <v>#REF!</v>
      </c>
      <c r="BJ136" s="416"/>
      <c r="BK136" s="416"/>
      <c r="BL136" s="416"/>
      <c r="BM136" s="416"/>
      <c r="BN136" s="416"/>
      <c r="BO136" s="416"/>
      <c r="BP136" s="460"/>
    </row>
    <row r="137" spans="1:68" ht="14.25" x14ac:dyDescent="0.2">
      <c r="A137" s="11"/>
      <c r="B137" s="420" t="e">
        <f t="shared" si="1"/>
        <v>#REF!</v>
      </c>
      <c r="C137" s="421"/>
      <c r="D137" s="422"/>
      <c r="E137" s="93"/>
      <c r="F137" s="94"/>
      <c r="G137" s="94"/>
      <c r="H137" s="94"/>
      <c r="I137" s="94"/>
      <c r="J137" s="95"/>
      <c r="K137" s="415">
        <f t="shared" si="22"/>
        <v>0</v>
      </c>
      <c r="L137" s="416"/>
      <c r="M137" s="416"/>
      <c r="N137" s="416"/>
      <c r="O137" s="416"/>
      <c r="P137" s="416"/>
      <c r="Q137" s="417"/>
      <c r="R137" s="415">
        <f t="shared" si="23"/>
        <v>0</v>
      </c>
      <c r="S137" s="416"/>
      <c r="T137" s="416"/>
      <c r="U137" s="416"/>
      <c r="V137" s="416"/>
      <c r="W137" s="416"/>
      <c r="X137" s="417"/>
      <c r="Y137" s="415">
        <f t="shared" si="24"/>
        <v>0</v>
      </c>
      <c r="Z137" s="416"/>
      <c r="AA137" s="416"/>
      <c r="AB137" s="416"/>
      <c r="AC137" s="416"/>
      <c r="AD137" s="416"/>
      <c r="AE137" s="417"/>
      <c r="AF137" s="415">
        <f t="shared" si="21"/>
        <v>0</v>
      </c>
      <c r="AG137" s="416"/>
      <c r="AH137" s="416"/>
      <c r="AI137" s="416"/>
      <c r="AJ137" s="416"/>
      <c r="AK137" s="416"/>
      <c r="AL137" s="416"/>
      <c r="AM137" s="417"/>
      <c r="AN137" s="415" t="e">
        <f>K137+Mês03!AN137</f>
        <v>#REF!</v>
      </c>
      <c r="AO137" s="416"/>
      <c r="AP137" s="416"/>
      <c r="AQ137" s="416"/>
      <c r="AR137" s="416"/>
      <c r="AS137" s="416"/>
      <c r="AT137" s="417"/>
      <c r="AU137" s="415" t="e">
        <f>R137+Mês03!AU137</f>
        <v>#REF!</v>
      </c>
      <c r="AV137" s="416"/>
      <c r="AW137" s="416"/>
      <c r="AX137" s="416"/>
      <c r="AY137" s="416"/>
      <c r="AZ137" s="416"/>
      <c r="BA137" s="417"/>
      <c r="BB137" s="415">
        <f>Y137+Mês03!BB137</f>
        <v>0</v>
      </c>
      <c r="BC137" s="416"/>
      <c r="BD137" s="416"/>
      <c r="BE137" s="416"/>
      <c r="BF137" s="416"/>
      <c r="BG137" s="416"/>
      <c r="BH137" s="417"/>
      <c r="BI137" s="415" t="e">
        <f>AF137+Mês03!BI137</f>
        <v>#REF!</v>
      </c>
      <c r="BJ137" s="416"/>
      <c r="BK137" s="416"/>
      <c r="BL137" s="416"/>
      <c r="BM137" s="416"/>
      <c r="BN137" s="416"/>
      <c r="BO137" s="416"/>
      <c r="BP137" s="460"/>
    </row>
    <row r="138" spans="1:68" ht="14.25" x14ac:dyDescent="0.2">
      <c r="A138" s="11"/>
      <c r="B138" s="420" t="e">
        <f t="shared" si="1"/>
        <v>#REF!</v>
      </c>
      <c r="C138" s="421"/>
      <c r="D138" s="422"/>
      <c r="E138" s="93"/>
      <c r="F138" s="94"/>
      <c r="G138" s="94"/>
      <c r="H138" s="94"/>
      <c r="I138" s="94"/>
      <c r="J138" s="95"/>
      <c r="K138" s="415">
        <f t="shared" si="22"/>
        <v>0</v>
      </c>
      <c r="L138" s="416"/>
      <c r="M138" s="416"/>
      <c r="N138" s="416"/>
      <c r="O138" s="416"/>
      <c r="P138" s="416"/>
      <c r="Q138" s="417"/>
      <c r="R138" s="415">
        <f t="shared" si="23"/>
        <v>0</v>
      </c>
      <c r="S138" s="416"/>
      <c r="T138" s="416"/>
      <c r="U138" s="416"/>
      <c r="V138" s="416"/>
      <c r="W138" s="416"/>
      <c r="X138" s="417"/>
      <c r="Y138" s="415">
        <f t="shared" si="24"/>
        <v>0</v>
      </c>
      <c r="Z138" s="416"/>
      <c r="AA138" s="416"/>
      <c r="AB138" s="416"/>
      <c r="AC138" s="416"/>
      <c r="AD138" s="416"/>
      <c r="AE138" s="417"/>
      <c r="AF138" s="415">
        <f t="shared" si="21"/>
        <v>0</v>
      </c>
      <c r="AG138" s="416"/>
      <c r="AH138" s="416"/>
      <c r="AI138" s="416"/>
      <c r="AJ138" s="416"/>
      <c r="AK138" s="416"/>
      <c r="AL138" s="416"/>
      <c r="AM138" s="417"/>
      <c r="AN138" s="415" t="e">
        <f>K138+Mês03!AN138</f>
        <v>#REF!</v>
      </c>
      <c r="AO138" s="416"/>
      <c r="AP138" s="416"/>
      <c r="AQ138" s="416"/>
      <c r="AR138" s="416"/>
      <c r="AS138" s="416"/>
      <c r="AT138" s="417"/>
      <c r="AU138" s="415" t="e">
        <f>R138+Mês03!AU138</f>
        <v>#REF!</v>
      </c>
      <c r="AV138" s="416"/>
      <c r="AW138" s="416"/>
      <c r="AX138" s="416"/>
      <c r="AY138" s="416"/>
      <c r="AZ138" s="416"/>
      <c r="BA138" s="417"/>
      <c r="BB138" s="415">
        <f>Y138+Mês03!BB138</f>
        <v>0</v>
      </c>
      <c r="BC138" s="416"/>
      <c r="BD138" s="416"/>
      <c r="BE138" s="416"/>
      <c r="BF138" s="416"/>
      <c r="BG138" s="416"/>
      <c r="BH138" s="417"/>
      <c r="BI138" s="415" t="e">
        <f>AF138+Mês03!BI138</f>
        <v>#REF!</v>
      </c>
      <c r="BJ138" s="416"/>
      <c r="BK138" s="416"/>
      <c r="BL138" s="416"/>
      <c r="BM138" s="416"/>
      <c r="BN138" s="416"/>
      <c r="BO138" s="416"/>
      <c r="BP138" s="460"/>
    </row>
    <row r="139" spans="1:68" ht="14.25" x14ac:dyDescent="0.2">
      <c r="A139" s="11"/>
      <c r="B139" s="420" t="e">
        <f t="shared" si="1"/>
        <v>#REF!</v>
      </c>
      <c r="C139" s="421"/>
      <c r="D139" s="422"/>
      <c r="E139" s="93"/>
      <c r="F139" s="94"/>
      <c r="G139" s="94"/>
      <c r="H139" s="94"/>
      <c r="I139" s="94"/>
      <c r="J139" s="95"/>
      <c r="K139" s="415">
        <f t="shared" si="22"/>
        <v>0</v>
      </c>
      <c r="L139" s="416"/>
      <c r="M139" s="416"/>
      <c r="N139" s="416"/>
      <c r="O139" s="416"/>
      <c r="P139" s="416"/>
      <c r="Q139" s="417"/>
      <c r="R139" s="415">
        <f t="shared" si="23"/>
        <v>0</v>
      </c>
      <c r="S139" s="416"/>
      <c r="T139" s="416"/>
      <c r="U139" s="416"/>
      <c r="V139" s="416"/>
      <c r="W139" s="416"/>
      <c r="X139" s="417"/>
      <c r="Y139" s="415">
        <f t="shared" si="24"/>
        <v>0</v>
      </c>
      <c r="Z139" s="416"/>
      <c r="AA139" s="416"/>
      <c r="AB139" s="416"/>
      <c r="AC139" s="416"/>
      <c r="AD139" s="416"/>
      <c r="AE139" s="417"/>
      <c r="AF139" s="415">
        <f t="shared" si="21"/>
        <v>0</v>
      </c>
      <c r="AG139" s="416"/>
      <c r="AH139" s="416"/>
      <c r="AI139" s="416"/>
      <c r="AJ139" s="416"/>
      <c r="AK139" s="416"/>
      <c r="AL139" s="416"/>
      <c r="AM139" s="417"/>
      <c r="AN139" s="415" t="e">
        <f>K139+Mês03!AN139</f>
        <v>#REF!</v>
      </c>
      <c r="AO139" s="416"/>
      <c r="AP139" s="416"/>
      <c r="AQ139" s="416"/>
      <c r="AR139" s="416"/>
      <c r="AS139" s="416"/>
      <c r="AT139" s="417"/>
      <c r="AU139" s="415" t="e">
        <f>R139+Mês03!AU139</f>
        <v>#REF!</v>
      </c>
      <c r="AV139" s="416"/>
      <c r="AW139" s="416"/>
      <c r="AX139" s="416"/>
      <c r="AY139" s="416"/>
      <c r="AZ139" s="416"/>
      <c r="BA139" s="417"/>
      <c r="BB139" s="415">
        <f>Y139+Mês03!BB139</f>
        <v>0</v>
      </c>
      <c r="BC139" s="416"/>
      <c r="BD139" s="416"/>
      <c r="BE139" s="416"/>
      <c r="BF139" s="416"/>
      <c r="BG139" s="416"/>
      <c r="BH139" s="417"/>
      <c r="BI139" s="415" t="e">
        <f>AF139+Mês03!BI139</f>
        <v>#REF!</v>
      </c>
      <c r="BJ139" s="416"/>
      <c r="BK139" s="416"/>
      <c r="BL139" s="416"/>
      <c r="BM139" s="416"/>
      <c r="BN139" s="416"/>
      <c r="BO139" s="416"/>
      <c r="BP139" s="460"/>
    </row>
    <row r="140" spans="1:68" ht="15" thickBot="1" x14ac:dyDescent="0.25">
      <c r="A140" s="11"/>
      <c r="B140" s="420" t="e">
        <f t="shared" si="1"/>
        <v>#REF!</v>
      </c>
      <c r="C140" s="421"/>
      <c r="D140" s="422"/>
      <c r="E140" s="93"/>
      <c r="F140" s="94"/>
      <c r="G140" s="94"/>
      <c r="H140" s="94"/>
      <c r="I140" s="94"/>
      <c r="J140" s="95"/>
      <c r="K140" s="415">
        <f t="shared" si="22"/>
        <v>0</v>
      </c>
      <c r="L140" s="416"/>
      <c r="M140" s="416"/>
      <c r="N140" s="416"/>
      <c r="O140" s="416"/>
      <c r="P140" s="416"/>
      <c r="Q140" s="417"/>
      <c r="R140" s="415">
        <f t="shared" si="23"/>
        <v>0</v>
      </c>
      <c r="S140" s="416"/>
      <c r="T140" s="416"/>
      <c r="U140" s="416"/>
      <c r="V140" s="416"/>
      <c r="W140" s="416"/>
      <c r="X140" s="417"/>
      <c r="Y140" s="415">
        <f t="shared" si="24"/>
        <v>0</v>
      </c>
      <c r="Z140" s="416"/>
      <c r="AA140" s="416"/>
      <c r="AB140" s="416"/>
      <c r="AC140" s="416"/>
      <c r="AD140" s="416"/>
      <c r="AE140" s="417"/>
      <c r="AF140" s="415">
        <f t="shared" si="21"/>
        <v>0</v>
      </c>
      <c r="AG140" s="416"/>
      <c r="AH140" s="416"/>
      <c r="AI140" s="416"/>
      <c r="AJ140" s="416"/>
      <c r="AK140" s="416"/>
      <c r="AL140" s="416"/>
      <c r="AM140" s="417"/>
      <c r="AN140" s="415" t="e">
        <f>K140+Mês03!AN140</f>
        <v>#REF!</v>
      </c>
      <c r="AO140" s="416"/>
      <c r="AP140" s="416"/>
      <c r="AQ140" s="416"/>
      <c r="AR140" s="416"/>
      <c r="AS140" s="416"/>
      <c r="AT140" s="417"/>
      <c r="AU140" s="415" t="e">
        <f>R140+Mês03!AU140</f>
        <v>#REF!</v>
      </c>
      <c r="AV140" s="416"/>
      <c r="AW140" s="416"/>
      <c r="AX140" s="416"/>
      <c r="AY140" s="416"/>
      <c r="AZ140" s="416"/>
      <c r="BA140" s="417"/>
      <c r="BB140" s="415">
        <f>Y140+Mês03!BB140</f>
        <v>0</v>
      </c>
      <c r="BC140" s="416"/>
      <c r="BD140" s="416"/>
      <c r="BE140" s="416"/>
      <c r="BF140" s="416"/>
      <c r="BG140" s="416"/>
      <c r="BH140" s="417"/>
      <c r="BI140" s="415" t="e">
        <f>AF140+Mês03!BI140</f>
        <v>#REF!</v>
      </c>
      <c r="BJ140" s="416"/>
      <c r="BK140" s="416"/>
      <c r="BL140" s="416"/>
      <c r="BM140" s="416"/>
      <c r="BN140" s="416"/>
      <c r="BO140" s="416"/>
      <c r="BP140" s="460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 t="e">
        <f>SUM(Y86:Y140)</f>
        <v>#REF!</v>
      </c>
      <c r="Z141" s="457"/>
      <c r="AA141" s="457"/>
      <c r="AB141" s="457"/>
      <c r="AC141" s="457"/>
      <c r="AD141" s="457"/>
      <c r="AE141" s="459"/>
      <c r="AF141" s="456">
        <f>SUM(AF86:AF140)</f>
        <v>0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487">
        <f>C71</f>
        <v>0</v>
      </c>
      <c r="D144" s="488"/>
      <c r="E144" s="488"/>
      <c r="F144" s="488"/>
      <c r="G144" s="488"/>
      <c r="H144" s="488"/>
      <c r="I144" s="488"/>
      <c r="J144" s="488"/>
      <c r="K144" s="488"/>
      <c r="L144" s="488"/>
      <c r="M144" s="488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489"/>
      <c r="D145" s="489"/>
      <c r="E145" s="489"/>
      <c r="F145" s="489"/>
      <c r="G145" s="489"/>
      <c r="H145" s="489"/>
      <c r="I145" s="489"/>
      <c r="J145" s="489"/>
      <c r="K145" s="489"/>
      <c r="L145" s="489"/>
      <c r="M145" s="489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032">
    <mergeCell ref="L5:AD5"/>
    <mergeCell ref="L6:AD6"/>
    <mergeCell ref="L7:AD7"/>
    <mergeCell ref="L8:AD8"/>
    <mergeCell ref="B6:K6"/>
    <mergeCell ref="B7:K7"/>
    <mergeCell ref="AC23:AD23"/>
    <mergeCell ref="B13:D13"/>
    <mergeCell ref="E19:AB19"/>
    <mergeCell ref="B20:D20"/>
    <mergeCell ref="B18:D18"/>
    <mergeCell ref="B19:D19"/>
    <mergeCell ref="B23:D23"/>
    <mergeCell ref="B14:D14"/>
    <mergeCell ref="B15:D15"/>
    <mergeCell ref="L4:AD4"/>
    <mergeCell ref="B4:K4"/>
    <mergeCell ref="B5:K5"/>
    <mergeCell ref="AC19:AD19"/>
    <mergeCell ref="AC14:AD14"/>
    <mergeCell ref="E11:AB12"/>
    <mergeCell ref="AC18:AD18"/>
    <mergeCell ref="E18:AB18"/>
    <mergeCell ref="E22:AB22"/>
    <mergeCell ref="AC13:AD13"/>
    <mergeCell ref="AC15:AD15"/>
    <mergeCell ref="AC17:AD17"/>
    <mergeCell ref="E17:AB17"/>
    <mergeCell ref="E14:AB14"/>
    <mergeCell ref="E15:AB15"/>
    <mergeCell ref="E16:AB16"/>
    <mergeCell ref="AC20:AD20"/>
    <mergeCell ref="O146:AF146"/>
    <mergeCell ref="K99:Q99"/>
    <mergeCell ref="AF141:AM141"/>
    <mergeCell ref="B108:D108"/>
    <mergeCell ref="B109:D109"/>
    <mergeCell ref="B110:D110"/>
    <mergeCell ref="B94:D94"/>
    <mergeCell ref="B95:D95"/>
    <mergeCell ref="B100:D100"/>
    <mergeCell ref="B101:D101"/>
    <mergeCell ref="B96:D96"/>
    <mergeCell ref="B97:D97"/>
    <mergeCell ref="B99:D99"/>
    <mergeCell ref="L9:AD9"/>
    <mergeCell ref="AC12:AD12"/>
    <mergeCell ref="B9:K9"/>
    <mergeCell ref="B8:K8"/>
    <mergeCell ref="C144:M145"/>
    <mergeCell ref="E96:J96"/>
    <mergeCell ref="B102:D102"/>
    <mergeCell ref="B103:D103"/>
    <mergeCell ref="B104:D104"/>
    <mergeCell ref="E99:J99"/>
    <mergeCell ref="AC25:AD25"/>
    <mergeCell ref="AC26:AD26"/>
    <mergeCell ref="E20:AB20"/>
    <mergeCell ref="AC11:AD11"/>
    <mergeCell ref="AC16:AD16"/>
    <mergeCell ref="AC24:AD24"/>
    <mergeCell ref="E23:AB23"/>
    <mergeCell ref="E13:AB13"/>
    <mergeCell ref="AC21:AD21"/>
    <mergeCell ref="AN141:AT141"/>
    <mergeCell ref="AN97:AT97"/>
    <mergeCell ref="AU97:BA97"/>
    <mergeCell ref="R102:X102"/>
    <mergeCell ref="Y102:AE102"/>
    <mergeCell ref="R100:X100"/>
    <mergeCell ref="Y100:AE100"/>
    <mergeCell ref="R101:X101"/>
    <mergeCell ref="Y101:AE101"/>
    <mergeCell ref="Y99:AE99"/>
    <mergeCell ref="R141:X141"/>
    <mergeCell ref="AY146:BP146"/>
    <mergeCell ref="BB99:BH99"/>
    <mergeCell ref="BB97:BH97"/>
    <mergeCell ref="AN98:AT98"/>
    <mergeCell ref="AU98:BA98"/>
    <mergeCell ref="BB98:BH98"/>
    <mergeCell ref="BI99:BP99"/>
    <mergeCell ref="BI98:BP98"/>
    <mergeCell ref="BI141:BP141"/>
    <mergeCell ref="AG146:AX146"/>
    <mergeCell ref="P144:AE145"/>
    <mergeCell ref="Y141:AE141"/>
    <mergeCell ref="AN99:AT99"/>
    <mergeCell ref="AU99:BA99"/>
    <mergeCell ref="AF99:AM99"/>
    <mergeCell ref="AZ144:BO145"/>
    <mergeCell ref="K103:Q103"/>
    <mergeCell ref="K141:Q141"/>
    <mergeCell ref="B146:N146"/>
    <mergeCell ref="B141:D141"/>
    <mergeCell ref="E141:J141"/>
    <mergeCell ref="AN91:AT91"/>
    <mergeCell ref="AU91:BA91"/>
    <mergeCell ref="AN90:AT90"/>
    <mergeCell ref="AU90:BA90"/>
    <mergeCell ref="AF95:AM95"/>
    <mergeCell ref="AF94:AM94"/>
    <mergeCell ref="AU95:BA95"/>
    <mergeCell ref="AN93:AT93"/>
    <mergeCell ref="AU93:BA93"/>
    <mergeCell ref="AF96:AM96"/>
    <mergeCell ref="B107:D107"/>
    <mergeCell ref="R99:X99"/>
    <mergeCell ref="R106:X106"/>
    <mergeCell ref="AU88:BA88"/>
    <mergeCell ref="B105:D105"/>
    <mergeCell ref="B106:D106"/>
    <mergeCell ref="K97:Q97"/>
    <mergeCell ref="R97:X97"/>
    <mergeCell ref="AF98:AM98"/>
    <mergeCell ref="AU89:BA89"/>
    <mergeCell ref="AN92:AT92"/>
    <mergeCell ref="AU92:BA92"/>
    <mergeCell ref="AF97:AM97"/>
    <mergeCell ref="AN94:AT94"/>
    <mergeCell ref="AU94:BA94"/>
    <mergeCell ref="AN95:AT95"/>
    <mergeCell ref="AU96:BA96"/>
    <mergeCell ref="AN96:AT96"/>
    <mergeCell ref="K95:Q95"/>
    <mergeCell ref="AN88:AT88"/>
    <mergeCell ref="Y106:AE106"/>
    <mergeCell ref="K107:Q107"/>
    <mergeCell ref="AN87:AT87"/>
    <mergeCell ref="B89:D89"/>
    <mergeCell ref="AN89:AT89"/>
    <mergeCell ref="K89:Q89"/>
    <mergeCell ref="R88:X88"/>
    <mergeCell ref="R89:X89"/>
    <mergeCell ref="B91:D91"/>
    <mergeCell ref="B93:D93"/>
    <mergeCell ref="E91:J91"/>
    <mergeCell ref="E98:J98"/>
    <mergeCell ref="E95:J95"/>
    <mergeCell ref="E92:J92"/>
    <mergeCell ref="E97:J97"/>
    <mergeCell ref="E94:J94"/>
    <mergeCell ref="E93:J93"/>
    <mergeCell ref="Y98:AE98"/>
    <mergeCell ref="B92:D92"/>
    <mergeCell ref="R93:X93"/>
    <mergeCell ref="Y93:AE93"/>
    <mergeCell ref="Y97:AE97"/>
    <mergeCell ref="Y96:AE96"/>
    <mergeCell ref="K93:Q93"/>
    <mergeCell ref="Y92:AE92"/>
    <mergeCell ref="Y95:AE95"/>
    <mergeCell ref="K94:Q94"/>
    <mergeCell ref="R95:X95"/>
    <mergeCell ref="K96:Q96"/>
    <mergeCell ref="R96:X96"/>
    <mergeCell ref="K98:Q98"/>
    <mergeCell ref="B98:D98"/>
    <mergeCell ref="R98:X98"/>
    <mergeCell ref="Y90:AE90"/>
    <mergeCell ref="B84:D85"/>
    <mergeCell ref="B81:K81"/>
    <mergeCell ref="B90:D90"/>
    <mergeCell ref="B86:D86"/>
    <mergeCell ref="E86:J86"/>
    <mergeCell ref="B87:D87"/>
    <mergeCell ref="E87:J87"/>
    <mergeCell ref="E84:J84"/>
    <mergeCell ref="E85:J85"/>
    <mergeCell ref="K92:Q92"/>
    <mergeCell ref="R92:X92"/>
    <mergeCell ref="R87:X87"/>
    <mergeCell ref="K90:Q90"/>
    <mergeCell ref="R90:X90"/>
    <mergeCell ref="E88:J88"/>
    <mergeCell ref="E89:J89"/>
    <mergeCell ref="K88:Q88"/>
    <mergeCell ref="E90:J90"/>
    <mergeCell ref="B88:D88"/>
    <mergeCell ref="L82:AD82"/>
    <mergeCell ref="AE13:AJ13"/>
    <mergeCell ref="AE37:AJ37"/>
    <mergeCell ref="AE20:AJ20"/>
    <mergeCell ref="B77:K77"/>
    <mergeCell ref="AS20:AZ20"/>
    <mergeCell ref="AC34:AD34"/>
    <mergeCell ref="AC27:AD27"/>
    <mergeCell ref="AC28:AD28"/>
    <mergeCell ref="AC29:AD29"/>
    <mergeCell ref="AC30:AD30"/>
    <mergeCell ref="B82:K82"/>
    <mergeCell ref="B25:D25"/>
    <mergeCell ref="E24:AB24"/>
    <mergeCell ref="E25:AB25"/>
    <mergeCell ref="Z68:AC68"/>
    <mergeCell ref="B78:K78"/>
    <mergeCell ref="L78:AD78"/>
    <mergeCell ref="B79:K79"/>
    <mergeCell ref="P71:AE72"/>
    <mergeCell ref="L80:AD80"/>
    <mergeCell ref="B34:D34"/>
    <mergeCell ref="B33:D33"/>
    <mergeCell ref="B32:D32"/>
    <mergeCell ref="B24:D24"/>
    <mergeCell ref="B26:D26"/>
    <mergeCell ref="B27:D27"/>
    <mergeCell ref="B28:D28"/>
    <mergeCell ref="B29:D29"/>
    <mergeCell ref="B30:D30"/>
    <mergeCell ref="L81:AD81"/>
    <mergeCell ref="AC22:AD22"/>
    <mergeCell ref="AC35:AD35"/>
    <mergeCell ref="BI19:BP19"/>
    <mergeCell ref="BI15:BP15"/>
    <mergeCell ref="BI16:BP16"/>
    <mergeCell ref="BI20:BP20"/>
    <mergeCell ref="BA15:BH15"/>
    <mergeCell ref="BA16:BH16"/>
    <mergeCell ref="AS68:AZ68"/>
    <mergeCell ref="AE79:AS79"/>
    <mergeCell ref="BA68:BH68"/>
    <mergeCell ref="AE68:AJ68"/>
    <mergeCell ref="AT77:AZ77"/>
    <mergeCell ref="BE80:BI80"/>
    <mergeCell ref="AY73:BP73"/>
    <mergeCell ref="O73:AF73"/>
    <mergeCell ref="BI68:BP68"/>
    <mergeCell ref="L79:AD79"/>
    <mergeCell ref="BA21:BH21"/>
    <mergeCell ref="BA22:BH22"/>
    <mergeCell ref="E35:AB35"/>
    <mergeCell ref="E36:AB36"/>
    <mergeCell ref="BA80:BD80"/>
    <mergeCell ref="B73:N73"/>
    <mergeCell ref="C71:M72"/>
    <mergeCell ref="BA78:BE78"/>
    <mergeCell ref="BF78:BP78"/>
    <mergeCell ref="AC32:AD32"/>
    <mergeCell ref="B31:D31"/>
    <mergeCell ref="AE27:AJ27"/>
    <mergeCell ref="E28:AB28"/>
    <mergeCell ref="E29:AB29"/>
    <mergeCell ref="E30:AB30"/>
    <mergeCell ref="E37:AB37"/>
    <mergeCell ref="BA5:BE5"/>
    <mergeCell ref="BA23:BH23"/>
    <mergeCell ref="BA13:BH13"/>
    <mergeCell ref="B37:D37"/>
    <mergeCell ref="B36:D36"/>
    <mergeCell ref="AE36:AJ36"/>
    <mergeCell ref="B35:D35"/>
    <mergeCell ref="AE35:AJ35"/>
    <mergeCell ref="BA17:BH17"/>
    <mergeCell ref="BF5:BP5"/>
    <mergeCell ref="BA7:BD7"/>
    <mergeCell ref="BE7:BI7"/>
    <mergeCell ref="BK7:BO7"/>
    <mergeCell ref="B2:AC2"/>
    <mergeCell ref="B10:BP10"/>
    <mergeCell ref="B11:D12"/>
    <mergeCell ref="AE11:AJ11"/>
    <mergeCell ref="AE12:AJ12"/>
    <mergeCell ref="AK11:AZ11"/>
    <mergeCell ref="AK12:AR12"/>
    <mergeCell ref="AS12:AZ12"/>
    <mergeCell ref="BA12:BH12"/>
    <mergeCell ref="BI12:BP12"/>
    <mergeCell ref="BA18:BH18"/>
    <mergeCell ref="BI13:BP13"/>
    <mergeCell ref="BI14:BP14"/>
    <mergeCell ref="BA11:BP11"/>
    <mergeCell ref="BA14:BH14"/>
    <mergeCell ref="BA19:BH19"/>
    <mergeCell ref="BA20:BH20"/>
    <mergeCell ref="BI17:BP17"/>
    <mergeCell ref="BI18:BP18"/>
    <mergeCell ref="AC36:AD36"/>
    <mergeCell ref="AC37:AD37"/>
    <mergeCell ref="AK30:AR30"/>
    <mergeCell ref="AE30:AJ30"/>
    <mergeCell ref="E32:AB32"/>
    <mergeCell ref="E33:AB33"/>
    <mergeCell ref="AC33:AD33"/>
    <mergeCell ref="E31:AB31"/>
    <mergeCell ref="E34:AB34"/>
    <mergeCell ref="AC31:AD31"/>
    <mergeCell ref="B16:D16"/>
    <mergeCell ref="B17:D17"/>
    <mergeCell ref="AE17:AJ17"/>
    <mergeCell ref="AE18:AJ18"/>
    <mergeCell ref="AK17:AR17"/>
    <mergeCell ref="B22:D22"/>
    <mergeCell ref="E21:AB21"/>
    <mergeCell ref="B21:D21"/>
    <mergeCell ref="E26:AB26"/>
    <mergeCell ref="AE28:AJ28"/>
    <mergeCell ref="AE29:AJ29"/>
    <mergeCell ref="E27:AB27"/>
    <mergeCell ref="AE14:AJ14"/>
    <mergeCell ref="AE16:AJ16"/>
    <mergeCell ref="AK16:AR16"/>
    <mergeCell ref="AE15:AJ15"/>
    <mergeCell ref="AK22:AR22"/>
    <mergeCell ref="AK23:AR23"/>
    <mergeCell ref="AK21:AR21"/>
    <mergeCell ref="AK19:AR19"/>
    <mergeCell ref="AK20:AR20"/>
    <mergeCell ref="BA25:BH25"/>
    <mergeCell ref="BA26:BH26"/>
    <mergeCell ref="AS26:AZ26"/>
    <mergeCell ref="BA24:BH24"/>
    <mergeCell ref="AK24:AR24"/>
    <mergeCell ref="AS24:AZ24"/>
    <mergeCell ref="AK25:AR25"/>
    <mergeCell ref="AK26:AR26"/>
    <mergeCell ref="AS25:AZ25"/>
    <mergeCell ref="AS32:AZ32"/>
    <mergeCell ref="AK31:AR31"/>
    <mergeCell ref="AS13:AZ13"/>
    <mergeCell ref="AS14:AZ14"/>
    <mergeCell ref="AS16:AZ16"/>
    <mergeCell ref="AS17:AZ17"/>
    <mergeCell ref="AS15:AZ15"/>
    <mergeCell ref="AS27:AZ27"/>
    <mergeCell ref="AK18:AR18"/>
    <mergeCell ref="AS21:AZ21"/>
    <mergeCell ref="BA30:BH30"/>
    <mergeCell ref="AS29:AZ29"/>
    <mergeCell ref="AS30:AZ30"/>
    <mergeCell ref="AS31:AZ31"/>
    <mergeCell ref="BA31:BH31"/>
    <mergeCell ref="BA29:BH29"/>
    <mergeCell ref="BA28:BH28"/>
    <mergeCell ref="BA27:BH27"/>
    <mergeCell ref="AK14:AR14"/>
    <mergeCell ref="AK15:AR15"/>
    <mergeCell ref="AE77:AS77"/>
    <mergeCell ref="AO82:AS82"/>
    <mergeCell ref="AE23:AJ23"/>
    <mergeCell ref="AE24:AJ24"/>
    <mergeCell ref="E42:AB42"/>
    <mergeCell ref="BI86:BP86"/>
    <mergeCell ref="AU87:BA87"/>
    <mergeCell ref="BB87:BH87"/>
    <mergeCell ref="K86:Q86"/>
    <mergeCell ref="R86:X86"/>
    <mergeCell ref="AN86:AT86"/>
    <mergeCell ref="AF86:AM86"/>
    <mergeCell ref="AU86:BA86"/>
    <mergeCell ref="K87:Q87"/>
    <mergeCell ref="BB86:BH86"/>
    <mergeCell ref="BI36:BP36"/>
    <mergeCell ref="BI37:BP37"/>
    <mergeCell ref="BA32:BH32"/>
    <mergeCell ref="BA33:BH33"/>
    <mergeCell ref="BA34:BH34"/>
    <mergeCell ref="BA35:BH35"/>
    <mergeCell ref="BA36:BH36"/>
    <mergeCell ref="BA37:BH37"/>
    <mergeCell ref="BI30:BP30"/>
    <mergeCell ref="BI31:BP31"/>
    <mergeCell ref="BI35:BP35"/>
    <mergeCell ref="BI32:BP32"/>
    <mergeCell ref="BI33:BP33"/>
    <mergeCell ref="BI34:BP34"/>
    <mergeCell ref="BI27:BP27"/>
    <mergeCell ref="BI25:BP25"/>
    <mergeCell ref="AK28:AR28"/>
    <mergeCell ref="AE4:AS4"/>
    <mergeCell ref="AE8:AN8"/>
    <mergeCell ref="AZ71:BO72"/>
    <mergeCell ref="AK27:AR27"/>
    <mergeCell ref="AT4:AZ4"/>
    <mergeCell ref="AT6:AZ6"/>
    <mergeCell ref="AT8:AZ8"/>
    <mergeCell ref="AT9:AZ9"/>
    <mergeCell ref="AE19:AJ19"/>
    <mergeCell ref="AE22:AJ22"/>
    <mergeCell ref="E43:AB43"/>
    <mergeCell ref="E44:AB44"/>
    <mergeCell ref="E38:AB38"/>
    <mergeCell ref="E39:AB39"/>
    <mergeCell ref="E40:AB40"/>
    <mergeCell ref="E41:AB41"/>
    <mergeCell ref="AO8:AS8"/>
    <mergeCell ref="AO9:AS9"/>
    <mergeCell ref="AE6:AS6"/>
    <mergeCell ref="AK13:AR13"/>
    <mergeCell ref="AE21:AJ21"/>
    <mergeCell ref="BI28:BP28"/>
    <mergeCell ref="BI29:BP29"/>
    <mergeCell ref="BI26:BP26"/>
    <mergeCell ref="BI21:BP21"/>
    <mergeCell ref="BI22:BP22"/>
    <mergeCell ref="BI23:BP23"/>
    <mergeCell ref="BI24:BP24"/>
    <mergeCell ref="AS22:AZ22"/>
    <mergeCell ref="AS23:AZ23"/>
    <mergeCell ref="AS18:AZ18"/>
    <mergeCell ref="AS19:AZ19"/>
    <mergeCell ref="AS37:AZ37"/>
    <mergeCell ref="AK37:AR37"/>
    <mergeCell ref="AK32:AR32"/>
    <mergeCell ref="AK33:AR33"/>
    <mergeCell ref="AS36:AZ36"/>
    <mergeCell ref="AK35:AR35"/>
    <mergeCell ref="AK34:AR34"/>
    <mergeCell ref="AS28:AZ28"/>
    <mergeCell ref="AK29:AR29"/>
    <mergeCell ref="AE34:AJ34"/>
    <mergeCell ref="AE25:AJ25"/>
    <mergeCell ref="AE26:AJ26"/>
    <mergeCell ref="AN85:AT85"/>
    <mergeCell ref="AH71:AW72"/>
    <mergeCell ref="AS33:AZ33"/>
    <mergeCell ref="AK36:AR36"/>
    <mergeCell ref="AS34:AZ34"/>
    <mergeCell ref="AS35:AZ35"/>
    <mergeCell ref="AE43:AJ43"/>
    <mergeCell ref="AE33:AJ33"/>
    <mergeCell ref="AE31:AJ31"/>
    <mergeCell ref="AE32:AJ32"/>
    <mergeCell ref="AE38:AJ38"/>
    <mergeCell ref="AE39:AJ39"/>
    <mergeCell ref="AE40:AJ40"/>
    <mergeCell ref="AE41:AJ41"/>
    <mergeCell ref="AE42:AJ42"/>
    <mergeCell ref="AE47:AJ47"/>
    <mergeCell ref="AE48:AJ48"/>
    <mergeCell ref="AE49:AJ49"/>
    <mergeCell ref="AE50:AJ50"/>
    <mergeCell ref="AE46:AJ46"/>
    <mergeCell ref="BI96:BP96"/>
    <mergeCell ref="BI97:BP97"/>
    <mergeCell ref="BI92:BP92"/>
    <mergeCell ref="BI93:BP93"/>
    <mergeCell ref="AU141:BA141"/>
    <mergeCell ref="BB141:BH141"/>
    <mergeCell ref="AU100:BA100"/>
    <mergeCell ref="AU112:BA112"/>
    <mergeCell ref="BB112:BH112"/>
    <mergeCell ref="BB113:BH113"/>
    <mergeCell ref="BB93:BH93"/>
    <mergeCell ref="BI87:BP87"/>
    <mergeCell ref="BI88:BP88"/>
    <mergeCell ref="BI89:BP89"/>
    <mergeCell ref="BI90:BP90"/>
    <mergeCell ref="BB95:BH95"/>
    <mergeCell ref="BB88:BH88"/>
    <mergeCell ref="BI94:BP94"/>
    <mergeCell ref="BI95:BP95"/>
    <mergeCell ref="BB91:BH91"/>
    <mergeCell ref="BB96:BH96"/>
    <mergeCell ref="BI91:BP91"/>
    <mergeCell ref="BB90:BH90"/>
    <mergeCell ref="BB89:BH89"/>
    <mergeCell ref="BB92:BH92"/>
    <mergeCell ref="BB94:BH94"/>
    <mergeCell ref="AU109:BA109"/>
    <mergeCell ref="AU116:BA116"/>
    <mergeCell ref="BB108:BH108"/>
    <mergeCell ref="BB109:BH109"/>
    <mergeCell ref="BB110:BH110"/>
    <mergeCell ref="BB111:BH111"/>
    <mergeCell ref="B42:D42"/>
    <mergeCell ref="B43:D43"/>
    <mergeCell ref="B44:D44"/>
    <mergeCell ref="B45:D45"/>
    <mergeCell ref="B38:D38"/>
    <mergeCell ref="B39:D39"/>
    <mergeCell ref="B40:D40"/>
    <mergeCell ref="B41:D41"/>
    <mergeCell ref="AH144:AW145"/>
    <mergeCell ref="AF87:AM87"/>
    <mergeCell ref="AF88:AM88"/>
    <mergeCell ref="AF89:AM89"/>
    <mergeCell ref="AF90:AM90"/>
    <mergeCell ref="AF91:AM91"/>
    <mergeCell ref="AF92:AM92"/>
    <mergeCell ref="AF93:AM93"/>
    <mergeCell ref="AF106:AM106"/>
    <mergeCell ref="AF108:AM108"/>
    <mergeCell ref="L77:AD77"/>
    <mergeCell ref="Y86:AE86"/>
    <mergeCell ref="Y87:AE87"/>
    <mergeCell ref="Y88:AE88"/>
    <mergeCell ref="Y89:AE89"/>
    <mergeCell ref="AT79:AZ79"/>
    <mergeCell ref="B83:BP83"/>
    <mergeCell ref="K85:Q85"/>
    <mergeCell ref="R85:X85"/>
    <mergeCell ref="BI85:BP85"/>
    <mergeCell ref="Y85:AE85"/>
    <mergeCell ref="AF85:AM85"/>
    <mergeCell ref="AE44:AJ44"/>
    <mergeCell ref="AE45:AJ45"/>
    <mergeCell ref="B62:D62"/>
    <mergeCell ref="B63:D63"/>
    <mergeCell ref="B64:D64"/>
    <mergeCell ref="B65:D65"/>
    <mergeCell ref="B60:D60"/>
    <mergeCell ref="B61:D61"/>
    <mergeCell ref="B54:D54"/>
    <mergeCell ref="B55:D55"/>
    <mergeCell ref="B56:D56"/>
    <mergeCell ref="B57:D57"/>
    <mergeCell ref="B58:D58"/>
    <mergeCell ref="B59:D59"/>
    <mergeCell ref="B50:D50"/>
    <mergeCell ref="B51:D51"/>
    <mergeCell ref="B52:D52"/>
    <mergeCell ref="B53:D53"/>
    <mergeCell ref="B46:D46"/>
    <mergeCell ref="B47:D47"/>
    <mergeCell ref="B48:D48"/>
    <mergeCell ref="B49:D49"/>
    <mergeCell ref="AE66:AJ66"/>
    <mergeCell ref="AE59:AJ59"/>
    <mergeCell ref="AE60:AJ60"/>
    <mergeCell ref="AE61:AJ61"/>
    <mergeCell ref="AE62:AJ62"/>
    <mergeCell ref="AE55:AJ55"/>
    <mergeCell ref="AE56:AJ56"/>
    <mergeCell ref="AE57:AJ57"/>
    <mergeCell ref="AE58:AJ58"/>
    <mergeCell ref="E63:AB63"/>
    <mergeCell ref="E64:AB64"/>
    <mergeCell ref="E65:AB65"/>
    <mergeCell ref="E51:AB51"/>
    <mergeCell ref="E52:AB52"/>
    <mergeCell ref="E53:AB53"/>
    <mergeCell ref="E54:AB54"/>
    <mergeCell ref="E66:AB66"/>
    <mergeCell ref="E59:AB59"/>
    <mergeCell ref="E60:AB60"/>
    <mergeCell ref="E61:AB61"/>
    <mergeCell ref="E62:AB62"/>
    <mergeCell ref="E55:AB55"/>
    <mergeCell ref="E56:AB56"/>
    <mergeCell ref="E57:AB57"/>
    <mergeCell ref="E58:AB58"/>
    <mergeCell ref="AK38:AR38"/>
    <mergeCell ref="AK39:AR39"/>
    <mergeCell ref="AK40:AR40"/>
    <mergeCell ref="E45:AB45"/>
    <mergeCell ref="E46:AB46"/>
    <mergeCell ref="AK41:AR41"/>
    <mergeCell ref="AK42:AR42"/>
    <mergeCell ref="AK43:AR43"/>
    <mergeCell ref="AK44:AR44"/>
    <mergeCell ref="AK45:AR45"/>
    <mergeCell ref="AK46:AR46"/>
    <mergeCell ref="AE63:AJ63"/>
    <mergeCell ref="AE64:AJ64"/>
    <mergeCell ref="AE65:AJ65"/>
    <mergeCell ref="AE51:AJ51"/>
    <mergeCell ref="AE52:AJ52"/>
    <mergeCell ref="AE53:AJ53"/>
    <mergeCell ref="AE54:AJ54"/>
    <mergeCell ref="E47:AB47"/>
    <mergeCell ref="E48:AB48"/>
    <mergeCell ref="E49:AB49"/>
    <mergeCell ref="E50:AB50"/>
    <mergeCell ref="AK63:AR63"/>
    <mergeCell ref="AK64:AR64"/>
    <mergeCell ref="AK55:AR55"/>
    <mergeCell ref="AK56:AR56"/>
    <mergeCell ref="AK57:AR57"/>
    <mergeCell ref="AK58:AR58"/>
    <mergeCell ref="AK65:AR65"/>
    <mergeCell ref="AK66:AR66"/>
    <mergeCell ref="AK59:AR59"/>
    <mergeCell ref="AK60:AR60"/>
    <mergeCell ref="AK61:AR61"/>
    <mergeCell ref="AK62:AR62"/>
    <mergeCell ref="AK51:AR51"/>
    <mergeCell ref="AK52:AR52"/>
    <mergeCell ref="AK53:AR53"/>
    <mergeCell ref="AK54:AR54"/>
    <mergeCell ref="AK47:AR47"/>
    <mergeCell ref="AK48:AR48"/>
    <mergeCell ref="AK49:AR49"/>
    <mergeCell ref="AK50:AR50"/>
    <mergeCell ref="BA52:BH52"/>
    <mergeCell ref="BI52:BP52"/>
    <mergeCell ref="BI53:BP53"/>
    <mergeCell ref="BA54:BH54"/>
    <mergeCell ref="BI54:BP54"/>
    <mergeCell ref="BA53:BH53"/>
    <mergeCell ref="BI50:BP50"/>
    <mergeCell ref="BA47:BH47"/>
    <mergeCell ref="BA50:BH50"/>
    <mergeCell ref="BI51:BP51"/>
    <mergeCell ref="BA51:BH51"/>
    <mergeCell ref="BA48:BH48"/>
    <mergeCell ref="BI48:BP48"/>
    <mergeCell ref="BA49:BH49"/>
    <mergeCell ref="BI49:BP49"/>
    <mergeCell ref="BI47:BP47"/>
    <mergeCell ref="BA62:BH62"/>
    <mergeCell ref="BI62:BP62"/>
    <mergeCell ref="BA63:BH63"/>
    <mergeCell ref="AS38:AZ38"/>
    <mergeCell ref="AS39:AZ39"/>
    <mergeCell ref="AS40:AZ40"/>
    <mergeCell ref="AS41:AZ41"/>
    <mergeCell ref="AS42:AZ42"/>
    <mergeCell ref="AS43:AZ43"/>
    <mergeCell ref="AS44:AZ44"/>
    <mergeCell ref="AS45:AZ45"/>
    <mergeCell ref="AS46:AZ46"/>
    <mergeCell ref="AS63:AZ63"/>
    <mergeCell ref="AS64:AZ64"/>
    <mergeCell ref="AS65:AZ65"/>
    <mergeCell ref="AS66:AZ66"/>
    <mergeCell ref="AS59:AZ59"/>
    <mergeCell ref="AS60:AZ60"/>
    <mergeCell ref="AS61:AZ61"/>
    <mergeCell ref="AS62:AZ62"/>
    <mergeCell ref="AS55:AZ55"/>
    <mergeCell ref="AS56:AZ56"/>
    <mergeCell ref="AS57:AZ57"/>
    <mergeCell ref="AS58:AZ58"/>
    <mergeCell ref="AS51:AZ51"/>
    <mergeCell ref="AS52:AZ52"/>
    <mergeCell ref="AS53:AZ53"/>
    <mergeCell ref="AS54:AZ54"/>
    <mergeCell ref="AS47:AZ47"/>
    <mergeCell ref="AS48:AZ48"/>
    <mergeCell ref="AS49:AZ49"/>
    <mergeCell ref="AS50:AZ50"/>
    <mergeCell ref="BA38:BH38"/>
    <mergeCell ref="BA41:BH41"/>
    <mergeCell ref="BA44:BH44"/>
    <mergeCell ref="BI38:BP38"/>
    <mergeCell ref="BA39:BH39"/>
    <mergeCell ref="BI39:BP39"/>
    <mergeCell ref="BA40:BH40"/>
    <mergeCell ref="BI40:BP40"/>
    <mergeCell ref="BI41:BP41"/>
    <mergeCell ref="BI43:BP43"/>
    <mergeCell ref="BA42:BH42"/>
    <mergeCell ref="BI42:BP42"/>
    <mergeCell ref="BA43:BH43"/>
    <mergeCell ref="BI44:BP44"/>
    <mergeCell ref="BA45:BH45"/>
    <mergeCell ref="BI45:BP45"/>
    <mergeCell ref="BA46:BH46"/>
    <mergeCell ref="BI46:BP46"/>
    <mergeCell ref="BI63:BP63"/>
    <mergeCell ref="BA60:BH60"/>
    <mergeCell ref="BI60:BP60"/>
    <mergeCell ref="BA61:BH61"/>
    <mergeCell ref="BI61:BP61"/>
    <mergeCell ref="BA58:BH58"/>
    <mergeCell ref="BI58:BP58"/>
    <mergeCell ref="BA56:BH56"/>
    <mergeCell ref="BA59:BH59"/>
    <mergeCell ref="BI59:BP59"/>
    <mergeCell ref="BA55:BH55"/>
    <mergeCell ref="BI55:BP55"/>
    <mergeCell ref="BI56:BP56"/>
    <mergeCell ref="BA57:BH57"/>
    <mergeCell ref="BI57:BP57"/>
    <mergeCell ref="B67:D67"/>
    <mergeCell ref="Y94:AE94"/>
    <mergeCell ref="K91:Q91"/>
    <mergeCell ref="R91:X91"/>
    <mergeCell ref="Y91:AE91"/>
    <mergeCell ref="R94:X94"/>
    <mergeCell ref="B75:AC75"/>
    <mergeCell ref="B80:K80"/>
    <mergeCell ref="AE67:AJ67"/>
    <mergeCell ref="E67:AB67"/>
    <mergeCell ref="BA66:BH66"/>
    <mergeCell ref="BI66:BP66"/>
    <mergeCell ref="BA67:BH67"/>
    <mergeCell ref="BI67:BP67"/>
    <mergeCell ref="BA64:BH64"/>
    <mergeCell ref="BI64:BP64"/>
    <mergeCell ref="BA65:BH65"/>
    <mergeCell ref="BI65:BP65"/>
    <mergeCell ref="AS67:AZ67"/>
    <mergeCell ref="AK67:AR67"/>
    <mergeCell ref="B66:D66"/>
    <mergeCell ref="BB85:BH85"/>
    <mergeCell ref="AT82:AZ82"/>
    <mergeCell ref="AE81:AN81"/>
    <mergeCell ref="AN84:BP84"/>
    <mergeCell ref="K84:AM84"/>
    <mergeCell ref="AU85:BA85"/>
    <mergeCell ref="AT81:AZ81"/>
    <mergeCell ref="AO81:AS81"/>
    <mergeCell ref="AG73:AX73"/>
    <mergeCell ref="BK80:BO80"/>
    <mergeCell ref="AK68:AR68"/>
    <mergeCell ref="B140:D140"/>
    <mergeCell ref="K100:Q100"/>
    <mergeCell ref="K101:Q101"/>
    <mergeCell ref="K102:Q102"/>
    <mergeCell ref="K104:Q104"/>
    <mergeCell ref="K106:Q106"/>
    <mergeCell ref="K108:Q108"/>
    <mergeCell ref="K110:Q110"/>
    <mergeCell ref="B135:D135"/>
    <mergeCell ref="B136:D136"/>
    <mergeCell ref="B137:D137"/>
    <mergeCell ref="B138:D138"/>
    <mergeCell ref="B131:D131"/>
    <mergeCell ref="B132:D132"/>
    <mergeCell ref="B133:D133"/>
    <mergeCell ref="B134:D134"/>
    <mergeCell ref="B127:D127"/>
    <mergeCell ref="B128:D128"/>
    <mergeCell ref="B129:D129"/>
    <mergeCell ref="B130:D130"/>
    <mergeCell ref="B123:D123"/>
    <mergeCell ref="B124:D124"/>
    <mergeCell ref="B125:D125"/>
    <mergeCell ref="B126:D126"/>
    <mergeCell ref="B119:D119"/>
    <mergeCell ref="B120:D120"/>
    <mergeCell ref="B121:D121"/>
    <mergeCell ref="B122:D122"/>
    <mergeCell ref="K109:Q109"/>
    <mergeCell ref="K112:Q112"/>
    <mergeCell ref="B118:D118"/>
    <mergeCell ref="K111:Q111"/>
    <mergeCell ref="R108:X108"/>
    <mergeCell ref="Y108:AE108"/>
    <mergeCell ref="Y109:AE109"/>
    <mergeCell ref="R110:X110"/>
    <mergeCell ref="Y110:AE110"/>
    <mergeCell ref="K115:Q115"/>
    <mergeCell ref="R115:X115"/>
    <mergeCell ref="Y115:AE115"/>
    <mergeCell ref="K114:Q114"/>
    <mergeCell ref="R114:X114"/>
    <mergeCell ref="Y111:AE111"/>
    <mergeCell ref="R112:X112"/>
    <mergeCell ref="Y112:AE112"/>
    <mergeCell ref="K113:Q113"/>
    <mergeCell ref="R113:X113"/>
    <mergeCell ref="Y113:AE113"/>
    <mergeCell ref="K124:Q124"/>
    <mergeCell ref="R107:X107"/>
    <mergeCell ref="Y107:AE107"/>
    <mergeCell ref="Y103:AE103"/>
    <mergeCell ref="R104:X104"/>
    <mergeCell ref="Y104:AE104"/>
    <mergeCell ref="K105:Q105"/>
    <mergeCell ref="R105:X105"/>
    <mergeCell ref="Y105:AE105"/>
    <mergeCell ref="R103:X103"/>
    <mergeCell ref="B139:D139"/>
    <mergeCell ref="R109:X109"/>
    <mergeCell ref="R111:X111"/>
    <mergeCell ref="K116:Q116"/>
    <mergeCell ref="R116:X116"/>
    <mergeCell ref="B114:D114"/>
    <mergeCell ref="B115:D115"/>
    <mergeCell ref="B116:D116"/>
    <mergeCell ref="B117:D117"/>
    <mergeCell ref="B111:D111"/>
    <mergeCell ref="B112:D112"/>
    <mergeCell ref="B113:D113"/>
    <mergeCell ref="K118:Q118"/>
    <mergeCell ref="R118:X118"/>
    <mergeCell ref="Y118:AE118"/>
    <mergeCell ref="K119:Q119"/>
    <mergeCell ref="R119:X119"/>
    <mergeCell ref="Y119:AE119"/>
    <mergeCell ref="Y116:AE116"/>
    <mergeCell ref="K117:Q117"/>
    <mergeCell ref="R117:X117"/>
    <mergeCell ref="Y117:AE117"/>
    <mergeCell ref="Y114:AE114"/>
    <mergeCell ref="R124:X124"/>
    <mergeCell ref="Y124:AE124"/>
    <mergeCell ref="K125:Q125"/>
    <mergeCell ref="R125:X125"/>
    <mergeCell ref="Y125:AE125"/>
    <mergeCell ref="K122:Q122"/>
    <mergeCell ref="R122:X122"/>
    <mergeCell ref="Y122:AE122"/>
    <mergeCell ref="K123:Q123"/>
    <mergeCell ref="R123:X123"/>
    <mergeCell ref="Y123:AE123"/>
    <mergeCell ref="K120:Q120"/>
    <mergeCell ref="R120:X120"/>
    <mergeCell ref="Y120:AE120"/>
    <mergeCell ref="K121:Q121"/>
    <mergeCell ref="R121:X121"/>
    <mergeCell ref="Y121:AE121"/>
    <mergeCell ref="Y132:AE132"/>
    <mergeCell ref="K133:Q133"/>
    <mergeCell ref="R133:X133"/>
    <mergeCell ref="Y133:AE133"/>
    <mergeCell ref="K130:Q130"/>
    <mergeCell ref="R130:X130"/>
    <mergeCell ref="Y130:AE130"/>
    <mergeCell ref="K131:Q131"/>
    <mergeCell ref="R131:X131"/>
    <mergeCell ref="Y131:AE131"/>
    <mergeCell ref="K128:Q128"/>
    <mergeCell ref="R128:X128"/>
    <mergeCell ref="Y128:AE128"/>
    <mergeCell ref="K129:Q129"/>
    <mergeCell ref="R129:X129"/>
    <mergeCell ref="Y129:AE129"/>
    <mergeCell ref="K126:Q126"/>
    <mergeCell ref="R126:X126"/>
    <mergeCell ref="Y126:AE126"/>
    <mergeCell ref="K127:Q127"/>
    <mergeCell ref="R127:X127"/>
    <mergeCell ref="Y127:AE127"/>
    <mergeCell ref="K140:Q140"/>
    <mergeCell ref="R140:X140"/>
    <mergeCell ref="Y140:AE140"/>
    <mergeCell ref="K137:Q137"/>
    <mergeCell ref="R137:X137"/>
    <mergeCell ref="Y137:AE137"/>
    <mergeCell ref="AF115:AM115"/>
    <mergeCell ref="AF116:AM116"/>
    <mergeCell ref="K136:Q136"/>
    <mergeCell ref="R136:X136"/>
    <mergeCell ref="Y136:AE136"/>
    <mergeCell ref="AF100:AM100"/>
    <mergeCell ref="AF101:AM101"/>
    <mergeCell ref="AF102:AM102"/>
    <mergeCell ref="AF103:AM103"/>
    <mergeCell ref="AF104:AM104"/>
    <mergeCell ref="AF105:AM105"/>
    <mergeCell ref="AF107:AM107"/>
    <mergeCell ref="K138:Q138"/>
    <mergeCell ref="R138:X138"/>
    <mergeCell ref="Y138:AE138"/>
    <mergeCell ref="K139:Q139"/>
    <mergeCell ref="R139:X139"/>
    <mergeCell ref="Y139:AE139"/>
    <mergeCell ref="K134:Q134"/>
    <mergeCell ref="R134:X134"/>
    <mergeCell ref="Y134:AE134"/>
    <mergeCell ref="K135:Q135"/>
    <mergeCell ref="R135:X135"/>
    <mergeCell ref="Y135:AE135"/>
    <mergeCell ref="K132:Q132"/>
    <mergeCell ref="R132:X132"/>
    <mergeCell ref="AF140:AM140"/>
    <mergeCell ref="AN100:AT100"/>
    <mergeCell ref="AN104:AT104"/>
    <mergeCell ref="AN108:AT108"/>
    <mergeCell ref="AN112:AT112"/>
    <mergeCell ref="AN116:AT116"/>
    <mergeCell ref="AN103:AT103"/>
    <mergeCell ref="AN106:AT106"/>
    <mergeCell ref="AN109:AT109"/>
    <mergeCell ref="AF135:AM135"/>
    <mergeCell ref="AF132:AM132"/>
    <mergeCell ref="AF133:AM133"/>
    <mergeCell ref="AF134:AM134"/>
    <mergeCell ref="AF127:AM127"/>
    <mergeCell ref="AF128:AM128"/>
    <mergeCell ref="AF129:AM129"/>
    <mergeCell ref="AF130:AM130"/>
    <mergeCell ref="AF123:AM123"/>
    <mergeCell ref="AF124:AM124"/>
    <mergeCell ref="AF125:AM125"/>
    <mergeCell ref="AF126:AM126"/>
    <mergeCell ref="AF119:AM119"/>
    <mergeCell ref="AF120:AM120"/>
    <mergeCell ref="AF121:AM121"/>
    <mergeCell ref="AF122:AM122"/>
    <mergeCell ref="AF117:AM117"/>
    <mergeCell ref="AF118:AM118"/>
    <mergeCell ref="AF111:AM111"/>
    <mergeCell ref="AF112:AM112"/>
    <mergeCell ref="AF113:AM113"/>
    <mergeCell ref="AF114:AM114"/>
    <mergeCell ref="AF109:AM109"/>
    <mergeCell ref="AN110:AT110"/>
    <mergeCell ref="AU110:BA110"/>
    <mergeCell ref="AN111:AT111"/>
    <mergeCell ref="AU111:BA111"/>
    <mergeCell ref="AN107:AT107"/>
    <mergeCell ref="AU107:BA107"/>
    <mergeCell ref="AU108:BA108"/>
    <mergeCell ref="AU103:BA103"/>
    <mergeCell ref="AU104:BA104"/>
    <mergeCell ref="AN105:AT105"/>
    <mergeCell ref="AU105:BA105"/>
    <mergeCell ref="AN101:AT101"/>
    <mergeCell ref="AU101:BA101"/>
    <mergeCell ref="AN102:AT102"/>
    <mergeCell ref="AU102:BA102"/>
    <mergeCell ref="AF139:AM139"/>
    <mergeCell ref="AF136:AM136"/>
    <mergeCell ref="AF137:AM137"/>
    <mergeCell ref="AF138:AM138"/>
    <mergeCell ref="AF131:AM131"/>
    <mergeCell ref="AU106:BA106"/>
    <mergeCell ref="AF110:AM110"/>
    <mergeCell ref="AN120:AT120"/>
    <mergeCell ref="AU120:BA120"/>
    <mergeCell ref="AN121:AT121"/>
    <mergeCell ref="AU121:BA121"/>
    <mergeCell ref="AN118:AT118"/>
    <mergeCell ref="AU118:BA118"/>
    <mergeCell ref="AN119:AT119"/>
    <mergeCell ref="AU119:BA119"/>
    <mergeCell ref="AN115:AT115"/>
    <mergeCell ref="AU115:BA115"/>
    <mergeCell ref="AN117:AT117"/>
    <mergeCell ref="AU117:BA117"/>
    <mergeCell ref="AN113:AT113"/>
    <mergeCell ref="AU113:BA113"/>
    <mergeCell ref="AN114:AT114"/>
    <mergeCell ref="AU114:BA114"/>
    <mergeCell ref="AN131:AT131"/>
    <mergeCell ref="AU131:BA131"/>
    <mergeCell ref="AN128:AT128"/>
    <mergeCell ref="AU128:BA128"/>
    <mergeCell ref="AN129:AT129"/>
    <mergeCell ref="AU129:BA129"/>
    <mergeCell ref="AN126:AT126"/>
    <mergeCell ref="AU126:BA126"/>
    <mergeCell ref="AN127:AT127"/>
    <mergeCell ref="AU127:BA127"/>
    <mergeCell ref="AN124:AT124"/>
    <mergeCell ref="AU124:BA124"/>
    <mergeCell ref="AN125:AT125"/>
    <mergeCell ref="AU125:BA125"/>
    <mergeCell ref="AN122:AT122"/>
    <mergeCell ref="AU122:BA122"/>
    <mergeCell ref="AN123:AT123"/>
    <mergeCell ref="AU123:BA123"/>
    <mergeCell ref="AN140:AT140"/>
    <mergeCell ref="AU140:BA140"/>
    <mergeCell ref="BB100:BH100"/>
    <mergeCell ref="BB101:BH101"/>
    <mergeCell ref="BB102:BH102"/>
    <mergeCell ref="BB103:BH103"/>
    <mergeCell ref="BB104:BH104"/>
    <mergeCell ref="BB105:BH105"/>
    <mergeCell ref="BB106:BH106"/>
    <mergeCell ref="BB107:BH107"/>
    <mergeCell ref="AN138:AT138"/>
    <mergeCell ref="AU138:BA138"/>
    <mergeCell ref="AN139:AT139"/>
    <mergeCell ref="AU139:BA139"/>
    <mergeCell ref="AN136:AT136"/>
    <mergeCell ref="AU136:BA136"/>
    <mergeCell ref="AN137:AT137"/>
    <mergeCell ref="AU137:BA137"/>
    <mergeCell ref="AN134:AT134"/>
    <mergeCell ref="AU134:BA134"/>
    <mergeCell ref="AN135:AT135"/>
    <mergeCell ref="AU135:BA135"/>
    <mergeCell ref="AN132:AT132"/>
    <mergeCell ref="AU132:BA132"/>
    <mergeCell ref="AN133:AT133"/>
    <mergeCell ref="AU133:BA133"/>
    <mergeCell ref="AN130:AT130"/>
    <mergeCell ref="AU130:BA130"/>
    <mergeCell ref="BB128:BH128"/>
    <mergeCell ref="BB129:BH129"/>
    <mergeCell ref="BB130:BH130"/>
    <mergeCell ref="BB131:BH131"/>
    <mergeCell ref="BI100:BP100"/>
    <mergeCell ref="BI101:BP101"/>
    <mergeCell ref="BI102:BP102"/>
    <mergeCell ref="BI103:BP103"/>
    <mergeCell ref="BI104:BP104"/>
    <mergeCell ref="BI105:BP105"/>
    <mergeCell ref="BI106:BP106"/>
    <mergeCell ref="BI107:BP107"/>
    <mergeCell ref="BI108:BP108"/>
    <mergeCell ref="BB136:BH136"/>
    <mergeCell ref="BB137:BH137"/>
    <mergeCell ref="BB138:BH138"/>
    <mergeCell ref="BB139:BH139"/>
    <mergeCell ref="BB132:BH132"/>
    <mergeCell ref="BB133:BH133"/>
    <mergeCell ref="BB134:BH134"/>
    <mergeCell ref="BB135:BH135"/>
    <mergeCell ref="BI131:BP131"/>
    <mergeCell ref="BI132:BP132"/>
    <mergeCell ref="BI139:BP139"/>
    <mergeCell ref="BI133:BP133"/>
    <mergeCell ref="BI134:BP134"/>
    <mergeCell ref="BI135:BP135"/>
    <mergeCell ref="BI136:BP136"/>
    <mergeCell ref="BB124:BH124"/>
    <mergeCell ref="BB125:BH125"/>
    <mergeCell ref="BB126:BH126"/>
    <mergeCell ref="BB127:BH127"/>
    <mergeCell ref="BB120:BH120"/>
    <mergeCell ref="BB121:BH121"/>
    <mergeCell ref="BB122:BH122"/>
    <mergeCell ref="BB123:BH123"/>
    <mergeCell ref="BI137:BP137"/>
    <mergeCell ref="BI138:BP138"/>
    <mergeCell ref="BI127:BP127"/>
    <mergeCell ref="BI128:BP128"/>
    <mergeCell ref="BI129:BP129"/>
    <mergeCell ref="BI130:BP130"/>
    <mergeCell ref="BI123:BP123"/>
    <mergeCell ref="BI124:BP124"/>
    <mergeCell ref="BI125:BP125"/>
    <mergeCell ref="BI126:BP126"/>
    <mergeCell ref="BI113:BP113"/>
    <mergeCell ref="BI114:BP114"/>
    <mergeCell ref="BI109:BP109"/>
    <mergeCell ref="BI110:BP110"/>
    <mergeCell ref="BI111:BP111"/>
    <mergeCell ref="BI112:BP112"/>
    <mergeCell ref="BB140:BH140"/>
    <mergeCell ref="BI140:BP140"/>
    <mergeCell ref="BB116:BH116"/>
    <mergeCell ref="BB117:BH117"/>
    <mergeCell ref="BB118:BH118"/>
    <mergeCell ref="BB119:BH119"/>
    <mergeCell ref="BB114:BH114"/>
    <mergeCell ref="BB115:BH115"/>
    <mergeCell ref="BI119:BP119"/>
    <mergeCell ref="BI120:BP120"/>
    <mergeCell ref="BI121:BP121"/>
    <mergeCell ref="BI122:BP122"/>
    <mergeCell ref="BI115:BP115"/>
    <mergeCell ref="BI116:BP116"/>
    <mergeCell ref="BI117:BP117"/>
    <mergeCell ref="BI118:BP118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48"/>
  <sheetViews>
    <sheetView showGridLines="0" showZeros="0" topLeftCell="A121" zoomScale="60" zoomScaleNormal="60" workbookViewId="0">
      <selection activeCell="B141" sqref="B141:BP141"/>
    </sheetView>
  </sheetViews>
  <sheetFormatPr defaultRowHeight="12.75" x14ac:dyDescent="0.2"/>
  <cols>
    <col min="1" max="68" width="2.7109375" style="68" customWidth="1"/>
    <col min="69" max="16384" width="9.140625" style="68"/>
  </cols>
  <sheetData>
    <row r="1" spans="2:68" s="11" customFormat="1" ht="12" x14ac:dyDescent="0.2">
      <c r="C1" s="17"/>
      <c r="F1" s="12"/>
      <c r="G1" s="13"/>
      <c r="BP1" s="17"/>
    </row>
    <row r="2" spans="2:68" s="11" customFormat="1" ht="20.100000000000001" customHeight="1" x14ac:dyDescent="0.2">
      <c r="B2" s="515" t="s">
        <v>13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</row>
    <row r="3" spans="2:68" s="11" customFormat="1" ht="20.100000000000001" customHeight="1" x14ac:dyDescent="0.35">
      <c r="B3" s="18"/>
      <c r="C3" s="19"/>
      <c r="D3" s="20"/>
      <c r="E3" s="21"/>
      <c r="F3" s="22"/>
      <c r="G3" s="2"/>
      <c r="H3" s="23"/>
      <c r="I3" s="24"/>
      <c r="J3" s="25"/>
      <c r="K3" s="26"/>
      <c r="L3" s="26"/>
      <c r="M3" s="27"/>
      <c r="N3" s="27"/>
      <c r="O3" s="27"/>
      <c r="P3" s="27"/>
      <c r="Q3" s="27"/>
      <c r="R3" s="28"/>
      <c r="S3" s="28"/>
      <c r="T3" s="1"/>
      <c r="U3" s="1"/>
    </row>
    <row r="4" spans="2:68" s="11" customFormat="1" ht="16.5" customHeight="1" x14ac:dyDescent="0.2">
      <c r="B4" s="385" t="s">
        <v>5</v>
      </c>
      <c r="C4" s="510"/>
      <c r="D4" s="510"/>
      <c r="E4" s="510"/>
      <c r="F4" s="510"/>
      <c r="G4" s="510"/>
      <c r="H4" s="510"/>
      <c r="I4" s="510"/>
      <c r="J4" s="510"/>
      <c r="K4" s="510"/>
      <c r="L4" s="510">
        <f>'Cronograma Global'!M3</f>
        <v>0</v>
      </c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0"/>
      <c r="AA4" s="510"/>
      <c r="AB4" s="510"/>
      <c r="AC4" s="510"/>
      <c r="AD4" s="548"/>
      <c r="AE4" s="462" t="s">
        <v>10</v>
      </c>
      <c r="AF4" s="463"/>
      <c r="AG4" s="463"/>
      <c r="AH4" s="463"/>
      <c r="AI4" s="463"/>
      <c r="AJ4" s="463"/>
      <c r="AK4" s="463"/>
      <c r="AL4" s="463"/>
      <c r="AM4" s="463"/>
      <c r="AN4" s="463"/>
      <c r="AO4" s="463"/>
      <c r="AP4" s="463"/>
      <c r="AQ4" s="463"/>
      <c r="AR4" s="463"/>
      <c r="AS4" s="463"/>
      <c r="AT4" s="292">
        <f>'Cronograma Global'!AT3</f>
        <v>123315.67192819998</v>
      </c>
      <c r="AU4" s="293"/>
      <c r="AV4" s="293"/>
      <c r="AW4" s="293"/>
      <c r="AX4" s="293"/>
      <c r="AY4" s="293"/>
      <c r="AZ4" s="294"/>
      <c r="BA4" s="6"/>
      <c r="BB4" s="8"/>
      <c r="BC4" s="8"/>
      <c r="BD4" s="8"/>
      <c r="BE4" s="46"/>
      <c r="BF4" s="8"/>
      <c r="BG4" s="8"/>
      <c r="BH4" s="8"/>
      <c r="BI4" s="8"/>
      <c r="BJ4" s="8"/>
      <c r="BK4" s="8"/>
      <c r="BL4" s="8"/>
      <c r="BM4" s="8"/>
      <c r="BN4" s="8"/>
      <c r="BO4" s="8"/>
      <c r="BP4" s="7"/>
    </row>
    <row r="5" spans="2:68" s="11" customFormat="1" ht="12.75" customHeight="1" x14ac:dyDescent="0.2">
      <c r="B5" s="387" t="s">
        <v>4</v>
      </c>
      <c r="C5" s="326"/>
      <c r="D5" s="326"/>
      <c r="E5" s="326"/>
      <c r="F5" s="326"/>
      <c r="G5" s="326"/>
      <c r="H5" s="326"/>
      <c r="I5" s="326"/>
      <c r="J5" s="326"/>
      <c r="K5" s="326"/>
      <c r="L5" s="326" t="str">
        <f>'Cronograma Global'!M4</f>
        <v>ESTAÇÃO DE TRATAMENTO DE ESGOTO - SALLES</v>
      </c>
      <c r="M5" s="326"/>
      <c r="N5" s="326"/>
      <c r="O5" s="326"/>
      <c r="P5" s="326"/>
      <c r="Q5" s="326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326"/>
      <c r="AD5" s="547"/>
      <c r="AE5" s="4"/>
      <c r="AF5" s="1"/>
      <c r="AG5" s="1"/>
      <c r="AH5" s="1"/>
      <c r="AI5" s="1"/>
      <c r="AJ5" s="1"/>
      <c r="AK5" s="1"/>
      <c r="AL5" s="1"/>
      <c r="AM5" s="1"/>
      <c r="AN5" s="47"/>
      <c r="AO5" s="47"/>
      <c r="AP5" s="1"/>
      <c r="AQ5" s="1"/>
      <c r="AR5" s="1"/>
      <c r="AS5" s="1"/>
      <c r="AT5" s="78"/>
      <c r="AU5" s="78"/>
      <c r="AV5" s="78"/>
      <c r="AW5" s="78"/>
      <c r="AX5" s="78"/>
      <c r="AY5" s="78"/>
      <c r="AZ5" s="79"/>
      <c r="BA5" s="464" t="s">
        <v>3</v>
      </c>
      <c r="BB5" s="372"/>
      <c r="BC5" s="372"/>
      <c r="BD5" s="372"/>
      <c r="BE5" s="372"/>
      <c r="BF5" s="503">
        <f>'Cronograma Global'!BK6</f>
        <v>0</v>
      </c>
      <c r="BG5" s="509"/>
      <c r="BH5" s="509"/>
      <c r="BI5" s="509"/>
      <c r="BJ5" s="509"/>
      <c r="BK5" s="509"/>
      <c r="BL5" s="509"/>
      <c r="BM5" s="509"/>
      <c r="BN5" s="509"/>
      <c r="BO5" s="509"/>
      <c r="BP5" s="505"/>
    </row>
    <row r="6" spans="2:68" s="11" customFormat="1" ht="12.75" customHeight="1" x14ac:dyDescent="0.2">
      <c r="B6" s="387" t="s">
        <v>6</v>
      </c>
      <c r="C6" s="326"/>
      <c r="D6" s="326"/>
      <c r="E6" s="326"/>
      <c r="F6" s="326"/>
      <c r="G6" s="326"/>
      <c r="H6" s="326"/>
      <c r="I6" s="326"/>
      <c r="J6" s="326"/>
      <c r="K6" s="326"/>
      <c r="L6" s="326" t="str">
        <f>'Cronograma Global'!M5</f>
        <v>PREFEITURA MUNICIPAL DE CONCEIÇÃO DO RIO VERDE - MG</v>
      </c>
      <c r="M6" s="326"/>
      <c r="N6" s="326"/>
      <c r="O6" s="326"/>
      <c r="P6" s="326"/>
      <c r="Q6" s="326"/>
      <c r="R6" s="326"/>
      <c r="S6" s="326"/>
      <c r="T6" s="326"/>
      <c r="U6" s="326"/>
      <c r="V6" s="326"/>
      <c r="W6" s="326"/>
      <c r="X6" s="326"/>
      <c r="Y6" s="326"/>
      <c r="Z6" s="326"/>
      <c r="AA6" s="326"/>
      <c r="AB6" s="326"/>
      <c r="AC6" s="326"/>
      <c r="AD6" s="547"/>
      <c r="AE6" s="464" t="s">
        <v>11</v>
      </c>
      <c r="AF6" s="372"/>
      <c r="AG6" s="372"/>
      <c r="AH6" s="372"/>
      <c r="AI6" s="372"/>
      <c r="AJ6" s="372"/>
      <c r="AK6" s="372"/>
      <c r="AL6" s="372"/>
      <c r="AM6" s="372"/>
      <c r="AN6" s="372"/>
      <c r="AO6" s="372"/>
      <c r="AP6" s="372"/>
      <c r="AQ6" s="372"/>
      <c r="AR6" s="372"/>
      <c r="AS6" s="372"/>
      <c r="AT6" s="365">
        <f>'Cronograma Global'!AT5</f>
        <v>0</v>
      </c>
      <c r="AU6" s="366"/>
      <c r="AV6" s="366"/>
      <c r="AW6" s="366"/>
      <c r="AX6" s="366"/>
      <c r="AY6" s="366"/>
      <c r="AZ6" s="367"/>
      <c r="BA6" s="4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9"/>
    </row>
    <row r="7" spans="2:68" s="11" customFormat="1" ht="12.75" customHeight="1" x14ac:dyDescent="0.2">
      <c r="B7" s="387" t="s">
        <v>7</v>
      </c>
      <c r="C7" s="326"/>
      <c r="D7" s="326"/>
      <c r="E7" s="326"/>
      <c r="F7" s="326"/>
      <c r="G7" s="326"/>
      <c r="H7" s="326"/>
      <c r="I7" s="326"/>
      <c r="J7" s="326"/>
      <c r="K7" s="326"/>
      <c r="L7" s="326" t="str">
        <f>'Cronograma Global'!M6</f>
        <v>Conceição do Rio Verde - MG</v>
      </c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547"/>
      <c r="AE7" s="4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78"/>
      <c r="AU7" s="78"/>
      <c r="AV7" s="78"/>
      <c r="AW7" s="78"/>
      <c r="AX7" s="78"/>
      <c r="AY7" s="78"/>
      <c r="AZ7" s="79"/>
      <c r="BA7" s="464" t="s">
        <v>52</v>
      </c>
      <c r="BB7" s="372"/>
      <c r="BC7" s="372"/>
      <c r="BD7" s="372"/>
      <c r="BE7" s="554">
        <v>0</v>
      </c>
      <c r="BF7" s="555"/>
      <c r="BG7" s="555"/>
      <c r="BH7" s="555"/>
      <c r="BI7" s="555"/>
      <c r="BJ7" s="41" t="s">
        <v>31</v>
      </c>
      <c r="BK7" s="554">
        <v>0</v>
      </c>
      <c r="BL7" s="554"/>
      <c r="BM7" s="554"/>
      <c r="BN7" s="554"/>
      <c r="BO7" s="554"/>
      <c r="BP7" s="9"/>
    </row>
    <row r="8" spans="2:68" s="11" customFormat="1" ht="12.75" customHeight="1" x14ac:dyDescent="0.2">
      <c r="B8" s="387" t="s">
        <v>8</v>
      </c>
      <c r="C8" s="326"/>
      <c r="D8" s="326"/>
      <c r="E8" s="326"/>
      <c r="F8" s="326"/>
      <c r="G8" s="326"/>
      <c r="H8" s="326"/>
      <c r="I8" s="326"/>
      <c r="J8" s="326"/>
      <c r="K8" s="326"/>
      <c r="L8" s="326">
        <f>'Cronograma Global'!M7</f>
        <v>0</v>
      </c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  <c r="AA8" s="326"/>
      <c r="AB8" s="326"/>
      <c r="AC8" s="326"/>
      <c r="AD8" s="547"/>
      <c r="AE8" s="464" t="s">
        <v>12</v>
      </c>
      <c r="AF8" s="372"/>
      <c r="AG8" s="372"/>
      <c r="AH8" s="372"/>
      <c r="AI8" s="372"/>
      <c r="AJ8" s="372"/>
      <c r="AK8" s="372"/>
      <c r="AL8" s="372"/>
      <c r="AM8" s="372"/>
      <c r="AN8" s="372"/>
      <c r="AO8" s="486" t="s">
        <v>30</v>
      </c>
      <c r="AP8" s="372"/>
      <c r="AQ8" s="372"/>
      <c r="AR8" s="372"/>
      <c r="AS8" s="372"/>
      <c r="AT8" s="365">
        <f>'Cronograma Global'!AT7</f>
        <v>123315.67192819998</v>
      </c>
      <c r="AU8" s="366"/>
      <c r="AV8" s="366"/>
      <c r="AW8" s="366"/>
      <c r="AX8" s="366"/>
      <c r="AY8" s="366"/>
      <c r="AZ8" s="367"/>
      <c r="BA8" s="4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9"/>
    </row>
    <row r="9" spans="2:68" s="11" customFormat="1" ht="16.5" customHeight="1" x14ac:dyDescent="0.2">
      <c r="B9" s="474" t="s">
        <v>9</v>
      </c>
      <c r="C9" s="475"/>
      <c r="D9" s="475"/>
      <c r="E9" s="475"/>
      <c r="F9" s="475"/>
      <c r="G9" s="475"/>
      <c r="H9" s="475"/>
      <c r="I9" s="475"/>
      <c r="J9" s="475"/>
      <c r="K9" s="475"/>
      <c r="L9" s="475" t="str">
        <f>'Cronograma Global'!M8</f>
        <v>Maurilio Tadeu Nogueira Martins</v>
      </c>
      <c r="M9" s="475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75"/>
      <c r="AC9" s="475"/>
      <c r="AD9" s="549"/>
      <c r="AE9" s="5"/>
      <c r="AF9" s="3"/>
      <c r="AG9" s="3"/>
      <c r="AH9" s="3"/>
      <c r="AI9" s="3"/>
      <c r="AJ9" s="3"/>
      <c r="AK9" s="3"/>
      <c r="AL9" s="3"/>
      <c r="AM9" s="3"/>
      <c r="AN9" s="3"/>
      <c r="AO9" s="479" t="s">
        <v>29</v>
      </c>
      <c r="AP9" s="479"/>
      <c r="AQ9" s="479"/>
      <c r="AR9" s="479"/>
      <c r="AS9" s="479"/>
      <c r="AT9" s="309">
        <f>'Cronograma Global'!AT8</f>
        <v>0</v>
      </c>
      <c r="AU9" s="310"/>
      <c r="AV9" s="310"/>
      <c r="AW9" s="310"/>
      <c r="AX9" s="310"/>
      <c r="AY9" s="310"/>
      <c r="AZ9" s="311"/>
      <c r="BA9" s="5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10"/>
    </row>
    <row r="10" spans="2:68" s="11" customFormat="1" ht="21" customHeight="1" thickBot="1" x14ac:dyDescent="0.25">
      <c r="B10" s="524" t="s">
        <v>14</v>
      </c>
      <c r="C10" s="525"/>
      <c r="D10" s="525"/>
      <c r="E10" s="525"/>
      <c r="F10" s="525"/>
      <c r="G10" s="525"/>
      <c r="H10" s="525"/>
      <c r="I10" s="525"/>
      <c r="J10" s="525"/>
      <c r="K10" s="525"/>
      <c r="L10" s="525"/>
      <c r="M10" s="525"/>
      <c r="N10" s="525"/>
      <c r="O10" s="525"/>
      <c r="P10" s="525"/>
      <c r="Q10" s="525"/>
      <c r="R10" s="525"/>
      <c r="S10" s="525"/>
      <c r="T10" s="525"/>
      <c r="U10" s="525"/>
      <c r="V10" s="525"/>
      <c r="W10" s="525"/>
      <c r="X10" s="525"/>
      <c r="Y10" s="525"/>
      <c r="Z10" s="525"/>
      <c r="AA10" s="525"/>
      <c r="AB10" s="525"/>
      <c r="AC10" s="525"/>
      <c r="AD10" s="525"/>
      <c r="AE10" s="525"/>
      <c r="AF10" s="525"/>
      <c r="AG10" s="525"/>
      <c r="AH10" s="525"/>
      <c r="AI10" s="525"/>
      <c r="AJ10" s="525"/>
      <c r="AK10" s="525"/>
      <c r="AL10" s="525"/>
      <c r="AM10" s="525"/>
      <c r="AN10" s="525"/>
      <c r="AO10" s="525"/>
      <c r="AP10" s="525"/>
      <c r="AQ10" s="525"/>
      <c r="AR10" s="525"/>
      <c r="AS10" s="525"/>
      <c r="AT10" s="525"/>
      <c r="AU10" s="525"/>
      <c r="AV10" s="525"/>
      <c r="AW10" s="525"/>
      <c r="AX10" s="525"/>
      <c r="AY10" s="525"/>
      <c r="AZ10" s="525"/>
      <c r="BA10" s="526"/>
      <c r="BB10" s="526"/>
      <c r="BC10" s="526"/>
      <c r="BD10" s="526"/>
      <c r="BE10" s="526"/>
      <c r="BF10" s="526"/>
      <c r="BG10" s="526"/>
      <c r="BH10" s="526"/>
      <c r="BI10" s="526"/>
      <c r="BJ10" s="526"/>
      <c r="BK10" s="526"/>
      <c r="BL10" s="526"/>
      <c r="BM10" s="526"/>
      <c r="BN10" s="526"/>
      <c r="BO10" s="526"/>
      <c r="BP10" s="526"/>
    </row>
    <row r="11" spans="2:68" s="11" customFormat="1" ht="12" customHeight="1" x14ac:dyDescent="0.2">
      <c r="B11" s="527" t="s">
        <v>1</v>
      </c>
      <c r="C11" s="528"/>
      <c r="D11" s="529"/>
      <c r="E11" s="517" t="s">
        <v>17</v>
      </c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50" t="s">
        <v>63</v>
      </c>
      <c r="AD11" s="551"/>
      <c r="AE11" s="533" t="s">
        <v>18</v>
      </c>
      <c r="AF11" s="468"/>
      <c r="AG11" s="468"/>
      <c r="AH11" s="468"/>
      <c r="AI11" s="468"/>
      <c r="AJ11" s="469"/>
      <c r="AK11" s="480" t="s">
        <v>15</v>
      </c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6"/>
      <c r="BA11" s="480" t="s">
        <v>44</v>
      </c>
      <c r="BB11" s="481"/>
      <c r="BC11" s="481"/>
      <c r="BD11" s="481"/>
      <c r="BE11" s="481"/>
      <c r="BF11" s="481"/>
      <c r="BG11" s="481"/>
      <c r="BH11" s="481"/>
      <c r="BI11" s="481"/>
      <c r="BJ11" s="481"/>
      <c r="BK11" s="481"/>
      <c r="BL11" s="481"/>
      <c r="BM11" s="481"/>
      <c r="BN11" s="481"/>
      <c r="BO11" s="481"/>
      <c r="BP11" s="483"/>
    </row>
    <row r="12" spans="2:68" s="11" customFormat="1" ht="12.95" customHeight="1" x14ac:dyDescent="0.2">
      <c r="B12" s="530"/>
      <c r="C12" s="531"/>
      <c r="D12" s="532"/>
      <c r="E12" s="519"/>
      <c r="F12" s="520"/>
      <c r="G12" s="520"/>
      <c r="H12" s="520"/>
      <c r="I12" s="520"/>
      <c r="J12" s="520"/>
      <c r="K12" s="520"/>
      <c r="L12" s="520"/>
      <c r="M12" s="520"/>
      <c r="N12" s="520"/>
      <c r="O12" s="520"/>
      <c r="P12" s="520"/>
      <c r="Q12" s="520"/>
      <c r="R12" s="520"/>
      <c r="S12" s="520"/>
      <c r="T12" s="520"/>
      <c r="U12" s="520"/>
      <c r="V12" s="520"/>
      <c r="W12" s="520"/>
      <c r="X12" s="520"/>
      <c r="Y12" s="520"/>
      <c r="Z12" s="520"/>
      <c r="AA12" s="520"/>
      <c r="AB12" s="520"/>
      <c r="AC12" s="376" t="s">
        <v>64</v>
      </c>
      <c r="AD12" s="378"/>
      <c r="AE12" s="534" t="s">
        <v>16</v>
      </c>
      <c r="AF12" s="471"/>
      <c r="AG12" s="471"/>
      <c r="AH12" s="471"/>
      <c r="AI12" s="471"/>
      <c r="AJ12" s="472"/>
      <c r="AK12" s="499" t="s">
        <v>19</v>
      </c>
      <c r="AL12" s="513"/>
      <c r="AM12" s="513"/>
      <c r="AN12" s="513"/>
      <c r="AO12" s="513"/>
      <c r="AP12" s="513"/>
      <c r="AQ12" s="513"/>
      <c r="AR12" s="514"/>
      <c r="AS12" s="499" t="s">
        <v>20</v>
      </c>
      <c r="AT12" s="500"/>
      <c r="AU12" s="500"/>
      <c r="AV12" s="500"/>
      <c r="AW12" s="500"/>
      <c r="AX12" s="500"/>
      <c r="AY12" s="500"/>
      <c r="AZ12" s="521"/>
      <c r="BA12" s="499" t="s">
        <v>19</v>
      </c>
      <c r="BB12" s="513"/>
      <c r="BC12" s="513"/>
      <c r="BD12" s="513"/>
      <c r="BE12" s="513"/>
      <c r="BF12" s="513"/>
      <c r="BG12" s="513"/>
      <c r="BH12" s="514"/>
      <c r="BI12" s="499" t="s">
        <v>20</v>
      </c>
      <c r="BJ12" s="500"/>
      <c r="BK12" s="500"/>
      <c r="BL12" s="500"/>
      <c r="BM12" s="500"/>
      <c r="BN12" s="500"/>
      <c r="BO12" s="500"/>
      <c r="BP12" s="501"/>
    </row>
    <row r="13" spans="2:68" s="11" customFormat="1" ht="14.25" customHeight="1" x14ac:dyDescent="0.2">
      <c r="B13" s="435" t="str">
        <f>'Cronograma Global'!B13</f>
        <v>1.1</v>
      </c>
      <c r="C13" s="436"/>
      <c r="D13" s="437"/>
      <c r="E13" s="430" t="str">
        <f>'Cronograma Global'!E13</f>
        <v>BARRACÃO DE OBRA, EM CHAPA DE COMPENSADO RESINADO, INCLUSIVE  INSTALAÇÕES SANITÁRIAS E MOBILIÁRIO - PADRÃO DER-MG</v>
      </c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8">
        <f>'Cronograma Global'!X13</f>
        <v>0</v>
      </c>
      <c r="AD13" s="439"/>
      <c r="AE13" s="440">
        <f>'Cronograma Global'!Y13</f>
        <v>6086.1768000000002</v>
      </c>
      <c r="AF13" s="440"/>
      <c r="AG13" s="440"/>
      <c r="AH13" s="440"/>
      <c r="AI13" s="440"/>
      <c r="AJ13" s="440"/>
      <c r="AK13" s="427">
        <f>'Cronograma Global'!BB13</f>
        <v>0</v>
      </c>
      <c r="AL13" s="427"/>
      <c r="AM13" s="427"/>
      <c r="AN13" s="427"/>
      <c r="AO13" s="427"/>
      <c r="AP13" s="427"/>
      <c r="AQ13" s="427"/>
      <c r="AR13" s="427"/>
      <c r="AS13" s="423"/>
      <c r="AT13" s="502"/>
      <c r="AU13" s="502"/>
      <c r="AV13" s="502"/>
      <c r="AW13" s="502"/>
      <c r="AX13" s="502"/>
      <c r="AY13" s="502"/>
      <c r="AZ13" s="502"/>
      <c r="BA13" s="427">
        <f>AK13+Mês04!BA13</f>
        <v>6086.1768000000002</v>
      </c>
      <c r="BB13" s="428"/>
      <c r="BC13" s="428"/>
      <c r="BD13" s="428"/>
      <c r="BE13" s="428"/>
      <c r="BF13" s="428"/>
      <c r="BG13" s="428"/>
      <c r="BH13" s="428"/>
      <c r="BI13" s="427">
        <f>AS13+Mês04!BI13</f>
        <v>0</v>
      </c>
      <c r="BJ13" s="428"/>
      <c r="BK13" s="428"/>
      <c r="BL13" s="428"/>
      <c r="BM13" s="428"/>
      <c r="BN13" s="428"/>
      <c r="BO13" s="428"/>
      <c r="BP13" s="429"/>
    </row>
    <row r="14" spans="2:68" s="11" customFormat="1" ht="14.25" customHeight="1" x14ac:dyDescent="0.2">
      <c r="B14" s="435" t="str">
        <f>'Cronograma Global'!B14</f>
        <v>1.2</v>
      </c>
      <c r="C14" s="436"/>
      <c r="D14" s="437"/>
      <c r="E14" s="430" t="str">
        <f>'Cronograma Global'!E14</f>
        <v>LOCAÇÃO DE OBRA COM GABARITO DE TÁBUAS CORRIDAS PONTALETADAS A CADA 2,00M, REAPROVEITAMENTO (2X), INCLUSIVE ACOMPANHAMENTO DE EQUIPE TOPOGRÁFICA PARA MARCAÇÃO DE PONTO TOPOGRÁFICO</v>
      </c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8">
        <f>'Cronograma Global'!X14</f>
        <v>0</v>
      </c>
      <c r="AD14" s="439"/>
      <c r="AE14" s="440">
        <f>'Cronograma Global'!Y14</f>
        <v>5303.6238239999993</v>
      </c>
      <c r="AF14" s="440"/>
      <c r="AG14" s="440"/>
      <c r="AH14" s="440"/>
      <c r="AI14" s="440"/>
      <c r="AJ14" s="440"/>
      <c r="AK14" s="427">
        <f>'Cronograma Global'!BB14</f>
        <v>0</v>
      </c>
      <c r="AL14" s="427"/>
      <c r="AM14" s="427"/>
      <c r="AN14" s="427"/>
      <c r="AO14" s="427"/>
      <c r="AP14" s="427"/>
      <c r="AQ14" s="427"/>
      <c r="AR14" s="427"/>
      <c r="AS14" s="423"/>
      <c r="AT14" s="596"/>
      <c r="AU14" s="596"/>
      <c r="AV14" s="596"/>
      <c r="AW14" s="596"/>
      <c r="AX14" s="596"/>
      <c r="AY14" s="596"/>
      <c r="AZ14" s="596"/>
      <c r="BA14" s="427">
        <f>AK14+Mês04!BA14</f>
        <v>5303.6238239999993</v>
      </c>
      <c r="BB14" s="428"/>
      <c r="BC14" s="428"/>
      <c r="BD14" s="428"/>
      <c r="BE14" s="428"/>
      <c r="BF14" s="428"/>
      <c r="BG14" s="428"/>
      <c r="BH14" s="428"/>
      <c r="BI14" s="427">
        <f>AS14+Mês04!BI14</f>
        <v>0</v>
      </c>
      <c r="BJ14" s="428"/>
      <c r="BK14" s="428"/>
      <c r="BL14" s="428"/>
      <c r="BM14" s="428"/>
      <c r="BN14" s="428"/>
      <c r="BO14" s="428"/>
      <c r="BP14" s="429"/>
    </row>
    <row r="15" spans="2:68" s="11" customFormat="1" ht="14.25" customHeight="1" x14ac:dyDescent="0.2">
      <c r="B15" s="435" t="str">
        <f>'Cronograma Global'!B15</f>
        <v>1.3</v>
      </c>
      <c r="C15" s="436"/>
      <c r="D15" s="437"/>
      <c r="E15" s="430" t="str">
        <f>'Cronograma Global'!E15</f>
        <v xml:space="preserve">FORNECIMENTO E COLOCAÇÃO DE PLACA DE OBRA EM CHAPA GALVANIZADA #26, ESP. 0,45 MM, PLOTADA COM ADESIVO VINÍLICO, AFIXADA COM REBITES 4,8X40 MM, EM ESTRUTURA METÁLICA DE METALON 20X20 MM, ESP. 1,25 MM, INCLUSIVE SUPORTE EM </v>
      </c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/>
      <c r="U15" s="431"/>
      <c r="V15" s="431"/>
      <c r="W15" s="431"/>
      <c r="X15" s="431"/>
      <c r="Y15" s="431"/>
      <c r="Z15" s="431"/>
      <c r="AA15" s="431"/>
      <c r="AB15" s="431"/>
      <c r="AC15" s="438">
        <f>'Cronograma Global'!X15</f>
        <v>0</v>
      </c>
      <c r="AD15" s="439"/>
      <c r="AE15" s="440">
        <f>'Cronograma Global'!Y15</f>
        <v>947.29276800000014</v>
      </c>
      <c r="AF15" s="440"/>
      <c r="AG15" s="440"/>
      <c r="AH15" s="440"/>
      <c r="AI15" s="440"/>
      <c r="AJ15" s="440"/>
      <c r="AK15" s="427">
        <f>'Cronograma Global'!BB15</f>
        <v>0</v>
      </c>
      <c r="AL15" s="427"/>
      <c r="AM15" s="427"/>
      <c r="AN15" s="427"/>
      <c r="AO15" s="427"/>
      <c r="AP15" s="427"/>
      <c r="AQ15" s="427"/>
      <c r="AR15" s="427"/>
      <c r="AS15" s="423"/>
      <c r="AT15" s="423"/>
      <c r="AU15" s="423"/>
      <c r="AV15" s="423"/>
      <c r="AW15" s="423"/>
      <c r="AX15" s="423"/>
      <c r="AY15" s="423"/>
      <c r="AZ15" s="423"/>
      <c r="BA15" s="427">
        <f>AK15+Mês04!BA15</f>
        <v>947.29276800000014</v>
      </c>
      <c r="BB15" s="428"/>
      <c r="BC15" s="428"/>
      <c r="BD15" s="428"/>
      <c r="BE15" s="428"/>
      <c r="BF15" s="428"/>
      <c r="BG15" s="428"/>
      <c r="BH15" s="428"/>
      <c r="BI15" s="427">
        <f>AS15+Mês04!BI15</f>
        <v>100</v>
      </c>
      <c r="BJ15" s="428"/>
      <c r="BK15" s="428"/>
      <c r="BL15" s="428"/>
      <c r="BM15" s="428"/>
      <c r="BN15" s="428"/>
      <c r="BO15" s="428"/>
      <c r="BP15" s="429"/>
    </row>
    <row r="16" spans="2:68" s="11" customFormat="1" ht="14.25" customHeight="1" x14ac:dyDescent="0.2">
      <c r="B16" s="435" t="str">
        <f>'Cronograma Global'!B16</f>
        <v>02</v>
      </c>
      <c r="C16" s="436"/>
      <c r="D16" s="437"/>
      <c r="E16" s="430" t="str">
        <f>'Cronograma Global'!E16</f>
        <v>Movimentação de terra</v>
      </c>
      <c r="F16" s="431"/>
      <c r="G16" s="431"/>
      <c r="H16" s="431"/>
      <c r="I16" s="431"/>
      <c r="J16" s="431"/>
      <c r="K16" s="431"/>
      <c r="L16" s="431"/>
      <c r="M16" s="431"/>
      <c r="N16" s="431"/>
      <c r="O16" s="431"/>
      <c r="P16" s="431"/>
      <c r="Q16" s="431"/>
      <c r="R16" s="431"/>
      <c r="S16" s="431"/>
      <c r="T16" s="431"/>
      <c r="U16" s="431"/>
      <c r="V16" s="431"/>
      <c r="W16" s="431"/>
      <c r="X16" s="431"/>
      <c r="Y16" s="431"/>
      <c r="Z16" s="431"/>
      <c r="AA16" s="431"/>
      <c r="AB16" s="431"/>
      <c r="AC16" s="438">
        <f>'Cronograma Global'!X16</f>
        <v>0</v>
      </c>
      <c r="AD16" s="439"/>
      <c r="AE16" s="440">
        <f>'Cronograma Global'!Y16</f>
        <v>0</v>
      </c>
      <c r="AF16" s="440"/>
      <c r="AG16" s="440"/>
      <c r="AH16" s="440"/>
      <c r="AI16" s="440"/>
      <c r="AJ16" s="440"/>
      <c r="AK16" s="427">
        <f>'Cronograma Global'!BB16</f>
        <v>0</v>
      </c>
      <c r="AL16" s="427"/>
      <c r="AM16" s="427"/>
      <c r="AN16" s="427"/>
      <c r="AO16" s="427"/>
      <c r="AP16" s="427"/>
      <c r="AQ16" s="427"/>
      <c r="AR16" s="427"/>
      <c r="AS16" s="423"/>
      <c r="AT16" s="423"/>
      <c r="AU16" s="423"/>
      <c r="AV16" s="423"/>
      <c r="AW16" s="423"/>
      <c r="AX16" s="423"/>
      <c r="AY16" s="423"/>
      <c r="AZ16" s="423"/>
      <c r="BA16" s="427">
        <f>AK16+Mês04!BA16</f>
        <v>0</v>
      </c>
      <c r="BB16" s="428"/>
      <c r="BC16" s="428"/>
      <c r="BD16" s="428"/>
      <c r="BE16" s="428"/>
      <c r="BF16" s="428"/>
      <c r="BG16" s="428"/>
      <c r="BH16" s="428"/>
      <c r="BI16" s="427">
        <f>AS16+Mês04!BI16</f>
        <v>0</v>
      </c>
      <c r="BJ16" s="428"/>
      <c r="BK16" s="428"/>
      <c r="BL16" s="428"/>
      <c r="BM16" s="428"/>
      <c r="BN16" s="428"/>
      <c r="BO16" s="428"/>
      <c r="BP16" s="429"/>
    </row>
    <row r="17" spans="2:68" s="11" customFormat="1" ht="14.25" customHeight="1" x14ac:dyDescent="0.2">
      <c r="B17" s="435" t="str">
        <f>'Cronograma Global'!B17</f>
        <v>2.1</v>
      </c>
      <c r="C17" s="436"/>
      <c r="D17" s="437"/>
      <c r="E17" s="430" t="str">
        <f>'Cronograma Global'!E17</f>
        <v>ESCAVAÇÃO MECÂNICA DE VALAS COM PROFUNDIDADE MENOR OU IGUAL A 1,5M, INCLUSIVE CARGA EM CAMINHÃO, EXCLUSIVE TRANSPORTE E DESCARGA</v>
      </c>
      <c r="F17" s="431"/>
      <c r="G17" s="431"/>
      <c r="H17" s="431"/>
      <c r="I17" s="431"/>
      <c r="J17" s="431"/>
      <c r="K17" s="431"/>
      <c r="L17" s="431"/>
      <c r="M17" s="431"/>
      <c r="N17" s="431"/>
      <c r="O17" s="431"/>
      <c r="P17" s="431"/>
      <c r="Q17" s="431"/>
      <c r="R17" s="431"/>
      <c r="S17" s="431"/>
      <c r="T17" s="431"/>
      <c r="U17" s="431"/>
      <c r="V17" s="431"/>
      <c r="W17" s="431"/>
      <c r="X17" s="431"/>
      <c r="Y17" s="431"/>
      <c r="Z17" s="431"/>
      <c r="AA17" s="431"/>
      <c r="AB17" s="431"/>
      <c r="AC17" s="438">
        <f>'Cronograma Global'!X17</f>
        <v>0</v>
      </c>
      <c r="AD17" s="439"/>
      <c r="AE17" s="440">
        <f>'Cronograma Global'!Y17</f>
        <v>519.93561599999987</v>
      </c>
      <c r="AF17" s="440"/>
      <c r="AG17" s="440"/>
      <c r="AH17" s="440"/>
      <c r="AI17" s="440"/>
      <c r="AJ17" s="440"/>
      <c r="AK17" s="427">
        <f>'Cronograma Global'!BB17</f>
        <v>0</v>
      </c>
      <c r="AL17" s="427"/>
      <c r="AM17" s="427"/>
      <c r="AN17" s="427"/>
      <c r="AO17" s="427"/>
      <c r="AP17" s="427"/>
      <c r="AQ17" s="427"/>
      <c r="AR17" s="427"/>
      <c r="AS17" s="423"/>
      <c r="AT17" s="423"/>
      <c r="AU17" s="423"/>
      <c r="AV17" s="423"/>
      <c r="AW17" s="423"/>
      <c r="AX17" s="423"/>
      <c r="AY17" s="423"/>
      <c r="AZ17" s="423"/>
      <c r="BA17" s="427">
        <f>AK17+Mês04!BA17</f>
        <v>519.93561599999987</v>
      </c>
      <c r="BB17" s="428"/>
      <c r="BC17" s="428"/>
      <c r="BD17" s="428"/>
      <c r="BE17" s="428"/>
      <c r="BF17" s="428"/>
      <c r="BG17" s="428"/>
      <c r="BH17" s="428"/>
      <c r="BI17" s="427">
        <f>AS17+Mês04!BI17</f>
        <v>100</v>
      </c>
      <c r="BJ17" s="428"/>
      <c r="BK17" s="428"/>
      <c r="BL17" s="428"/>
      <c r="BM17" s="428"/>
      <c r="BN17" s="428"/>
      <c r="BO17" s="428"/>
      <c r="BP17" s="429"/>
    </row>
    <row r="18" spans="2:68" s="11" customFormat="1" ht="14.25" customHeight="1" x14ac:dyDescent="0.2">
      <c r="B18" s="435" t="str">
        <f>'Cronograma Global'!B18</f>
        <v>2.2</v>
      </c>
      <c r="C18" s="436"/>
      <c r="D18" s="437"/>
      <c r="E18" s="430" t="str">
        <f>'Cronograma Global'!E18</f>
        <v>Escavação, carga, descarga, espalhamento e transporte de material de 1ª categoria, com caminhão. Distância média de transporte  de 201 a 400 m</v>
      </c>
      <c r="F18" s="431"/>
      <c r="G18" s="431"/>
      <c r="H18" s="431"/>
      <c r="I18" s="431"/>
      <c r="J18" s="431"/>
      <c r="K18" s="431"/>
      <c r="L18" s="431"/>
      <c r="M18" s="431"/>
      <c r="N18" s="431"/>
      <c r="O18" s="431"/>
      <c r="P18" s="431"/>
      <c r="Q18" s="431"/>
      <c r="R18" s="431"/>
      <c r="S18" s="431"/>
      <c r="T18" s="431"/>
      <c r="U18" s="431"/>
      <c r="V18" s="431"/>
      <c r="W18" s="431"/>
      <c r="X18" s="431"/>
      <c r="Y18" s="431"/>
      <c r="Z18" s="431"/>
      <c r="AA18" s="431"/>
      <c r="AB18" s="431"/>
      <c r="AC18" s="438">
        <f>'Cronograma Global'!X18</f>
        <v>0</v>
      </c>
      <c r="AD18" s="439"/>
      <c r="AE18" s="440">
        <f>'Cronograma Global'!Y18</f>
        <v>3149.382192</v>
      </c>
      <c r="AF18" s="440"/>
      <c r="AG18" s="440"/>
      <c r="AH18" s="440"/>
      <c r="AI18" s="440"/>
      <c r="AJ18" s="440"/>
      <c r="AK18" s="427">
        <f>'Cronograma Global'!BB18</f>
        <v>0</v>
      </c>
      <c r="AL18" s="427"/>
      <c r="AM18" s="427"/>
      <c r="AN18" s="427"/>
      <c r="AO18" s="427"/>
      <c r="AP18" s="427"/>
      <c r="AQ18" s="427"/>
      <c r="AR18" s="427"/>
      <c r="AS18" s="423"/>
      <c r="AT18" s="423"/>
      <c r="AU18" s="423"/>
      <c r="AV18" s="423"/>
      <c r="AW18" s="423"/>
      <c r="AX18" s="423"/>
      <c r="AY18" s="423"/>
      <c r="AZ18" s="423"/>
      <c r="BA18" s="427">
        <f>AK18+Mês04!BA18</f>
        <v>3149.382192</v>
      </c>
      <c r="BB18" s="428"/>
      <c r="BC18" s="428"/>
      <c r="BD18" s="428"/>
      <c r="BE18" s="428"/>
      <c r="BF18" s="428"/>
      <c r="BG18" s="428"/>
      <c r="BH18" s="428"/>
      <c r="BI18" s="427">
        <f>AS18+Mês04!BI18</f>
        <v>100</v>
      </c>
      <c r="BJ18" s="428"/>
      <c r="BK18" s="428"/>
      <c r="BL18" s="428"/>
      <c r="BM18" s="428"/>
      <c r="BN18" s="428"/>
      <c r="BO18" s="428"/>
      <c r="BP18" s="429"/>
    </row>
    <row r="19" spans="2:68" s="11" customFormat="1" ht="14.25" customHeight="1" x14ac:dyDescent="0.2">
      <c r="B19" s="435" t="str">
        <f>'Cronograma Global'!B19</f>
        <v>2.3</v>
      </c>
      <c r="C19" s="436"/>
      <c r="D19" s="437"/>
      <c r="E19" s="430" t="str">
        <f>'Cronograma Global'!E19</f>
        <v>REGULARIZAÇÃO MANUAL E COMPACTAÇÃO MECANIZADA DE TERRENO COM PLACA VIBRATÓRIA, EXCLUSIVE DESMATAMENTO, DESTOCAMENTO, LIMPEZA/ROÇADA DO TERRENO</v>
      </c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1"/>
      <c r="Z19" s="431"/>
      <c r="AA19" s="431"/>
      <c r="AB19" s="431"/>
      <c r="AC19" s="438">
        <f>'Cronograma Global'!X19</f>
        <v>0</v>
      </c>
      <c r="AD19" s="439"/>
      <c r="AE19" s="440">
        <f>'Cronograma Global'!Y19</f>
        <v>740.27054200000009</v>
      </c>
      <c r="AF19" s="440"/>
      <c r="AG19" s="440"/>
      <c r="AH19" s="440"/>
      <c r="AI19" s="440"/>
      <c r="AJ19" s="440"/>
      <c r="AK19" s="427">
        <f>'Cronograma Global'!BB19</f>
        <v>0</v>
      </c>
      <c r="AL19" s="427"/>
      <c r="AM19" s="427"/>
      <c r="AN19" s="427"/>
      <c r="AO19" s="427"/>
      <c r="AP19" s="427"/>
      <c r="AQ19" s="427"/>
      <c r="AR19" s="427"/>
      <c r="AS19" s="423"/>
      <c r="AT19" s="423"/>
      <c r="AU19" s="423"/>
      <c r="AV19" s="423"/>
      <c r="AW19" s="423"/>
      <c r="AX19" s="423"/>
      <c r="AY19" s="423"/>
      <c r="AZ19" s="423"/>
      <c r="BA19" s="427">
        <f>AK19+Mês04!BA19</f>
        <v>740.27054200000009</v>
      </c>
      <c r="BB19" s="428"/>
      <c r="BC19" s="428"/>
      <c r="BD19" s="428"/>
      <c r="BE19" s="428"/>
      <c r="BF19" s="428"/>
      <c r="BG19" s="428"/>
      <c r="BH19" s="428"/>
      <c r="BI19" s="427">
        <f>AS19+Mês04!BI19</f>
        <v>0</v>
      </c>
      <c r="BJ19" s="428"/>
      <c r="BK19" s="428"/>
      <c r="BL19" s="428"/>
      <c r="BM19" s="428"/>
      <c r="BN19" s="428"/>
      <c r="BO19" s="428"/>
      <c r="BP19" s="429"/>
    </row>
    <row r="20" spans="2:68" s="11" customFormat="1" ht="14.25" customHeight="1" x14ac:dyDescent="0.2">
      <c r="B20" s="435" t="str">
        <f>'Cronograma Global'!B20</f>
        <v>03</v>
      </c>
      <c r="C20" s="436"/>
      <c r="D20" s="437"/>
      <c r="E20" s="430" t="str">
        <f>'Cronograma Global'!E20</f>
        <v>Regularização e lastro de concreto</v>
      </c>
      <c r="F20" s="431"/>
      <c r="G20" s="431"/>
      <c r="H20" s="431"/>
      <c r="I20" s="431"/>
      <c r="J20" s="431"/>
      <c r="K20" s="431"/>
      <c r="L20" s="431"/>
      <c r="M20" s="431"/>
      <c r="N20" s="431"/>
      <c r="O20" s="431"/>
      <c r="P20" s="431"/>
      <c r="Q20" s="431"/>
      <c r="R20" s="431"/>
      <c r="S20" s="431"/>
      <c r="T20" s="431"/>
      <c r="U20" s="431"/>
      <c r="V20" s="431"/>
      <c r="W20" s="431"/>
      <c r="X20" s="431"/>
      <c r="Y20" s="431"/>
      <c r="Z20" s="431"/>
      <c r="AA20" s="431"/>
      <c r="AB20" s="431"/>
      <c r="AC20" s="438">
        <f>'Cronograma Global'!X20</f>
        <v>0</v>
      </c>
      <c r="AD20" s="439"/>
      <c r="AE20" s="440">
        <f>'Cronograma Global'!Y20</f>
        <v>0</v>
      </c>
      <c r="AF20" s="440"/>
      <c r="AG20" s="440"/>
      <c r="AH20" s="440"/>
      <c r="AI20" s="440"/>
      <c r="AJ20" s="440"/>
      <c r="AK20" s="427">
        <f>'Cronograma Global'!BB20</f>
        <v>0</v>
      </c>
      <c r="AL20" s="427"/>
      <c r="AM20" s="427"/>
      <c r="AN20" s="427"/>
      <c r="AO20" s="427"/>
      <c r="AP20" s="427"/>
      <c r="AQ20" s="427"/>
      <c r="AR20" s="427"/>
      <c r="AS20" s="423"/>
      <c r="AT20" s="423"/>
      <c r="AU20" s="423"/>
      <c r="AV20" s="423"/>
      <c r="AW20" s="423"/>
      <c r="AX20" s="423"/>
      <c r="AY20" s="423"/>
      <c r="AZ20" s="423"/>
      <c r="BA20" s="427">
        <f>AK20+Mês04!BA20</f>
        <v>0</v>
      </c>
      <c r="BB20" s="428"/>
      <c r="BC20" s="428"/>
      <c r="BD20" s="428"/>
      <c r="BE20" s="428"/>
      <c r="BF20" s="428"/>
      <c r="BG20" s="428"/>
      <c r="BH20" s="428"/>
      <c r="BI20" s="427">
        <f>AS20+Mês04!BI20</f>
        <v>100</v>
      </c>
      <c r="BJ20" s="428"/>
      <c r="BK20" s="428"/>
      <c r="BL20" s="428"/>
      <c r="BM20" s="428"/>
      <c r="BN20" s="428"/>
      <c r="BO20" s="428"/>
      <c r="BP20" s="429"/>
    </row>
    <row r="21" spans="2:68" s="11" customFormat="1" ht="14.25" customHeight="1" x14ac:dyDescent="0.2">
      <c r="B21" s="435" t="str">
        <f>'Cronograma Global'!B21</f>
        <v>3.1</v>
      </c>
      <c r="C21" s="436"/>
      <c r="D21" s="437"/>
      <c r="E21" s="430" t="str">
        <f>'Cronograma Global'!E21</f>
        <v xml:space="preserve">LASTRO DE CONCRETO MAGRO, INCLUSIVE TRANSPORTE, LANÇAMENTO E ADENSAMENTO </v>
      </c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431"/>
      <c r="S21" s="431"/>
      <c r="T21" s="431"/>
      <c r="U21" s="431"/>
      <c r="V21" s="431"/>
      <c r="W21" s="431"/>
      <c r="X21" s="431"/>
      <c r="Y21" s="431"/>
      <c r="Z21" s="431"/>
      <c r="AA21" s="431"/>
      <c r="AB21" s="431"/>
      <c r="AC21" s="438">
        <f>'Cronograma Global'!X21</f>
        <v>0</v>
      </c>
      <c r="AD21" s="439"/>
      <c r="AE21" s="440">
        <f>'Cronograma Global'!Y21</f>
        <v>4208.430206</v>
      </c>
      <c r="AF21" s="440"/>
      <c r="AG21" s="440"/>
      <c r="AH21" s="440"/>
      <c r="AI21" s="440"/>
      <c r="AJ21" s="440"/>
      <c r="AK21" s="427">
        <f>'Cronograma Global'!BB21</f>
        <v>0</v>
      </c>
      <c r="AL21" s="427"/>
      <c r="AM21" s="427"/>
      <c r="AN21" s="427"/>
      <c r="AO21" s="427"/>
      <c r="AP21" s="427"/>
      <c r="AQ21" s="427"/>
      <c r="AR21" s="427"/>
      <c r="AS21" s="423"/>
      <c r="AT21" s="423"/>
      <c r="AU21" s="423"/>
      <c r="AV21" s="423"/>
      <c r="AW21" s="423"/>
      <c r="AX21" s="423"/>
      <c r="AY21" s="423"/>
      <c r="AZ21" s="423"/>
      <c r="BA21" s="427">
        <f>AK21+Mês04!BA21</f>
        <v>4208.430206</v>
      </c>
      <c r="BB21" s="428"/>
      <c r="BC21" s="428"/>
      <c r="BD21" s="428"/>
      <c r="BE21" s="428"/>
      <c r="BF21" s="428"/>
      <c r="BG21" s="428"/>
      <c r="BH21" s="428"/>
      <c r="BI21" s="427">
        <f>AS21+Mês04!BI21</f>
        <v>100</v>
      </c>
      <c r="BJ21" s="428"/>
      <c r="BK21" s="428"/>
      <c r="BL21" s="428"/>
      <c r="BM21" s="428"/>
      <c r="BN21" s="428"/>
      <c r="BO21" s="428"/>
      <c r="BP21" s="429"/>
    </row>
    <row r="22" spans="2:68" s="11" customFormat="1" ht="14.25" customHeight="1" x14ac:dyDescent="0.2">
      <c r="B22" s="435" t="str">
        <f>'Cronograma Global'!B23</f>
        <v>4.1</v>
      </c>
      <c r="C22" s="436"/>
      <c r="D22" s="437"/>
      <c r="E22" s="430" t="str">
        <f>'Cronograma Global'!E23</f>
        <v>FÔRMA E DESFORMA PARA VIGA-CINTA/BLOCO COM TÁBUA E SARRAFO, REAPROVEITAMENTO (3X) (FUNDAÇÃO)</v>
      </c>
      <c r="F22" s="431"/>
      <c r="G22" s="431"/>
      <c r="H22" s="431"/>
      <c r="I22" s="431"/>
      <c r="J22" s="431"/>
      <c r="K22" s="431"/>
      <c r="L22" s="431"/>
      <c r="M22" s="431"/>
      <c r="N22" s="431"/>
      <c r="O22" s="431"/>
      <c r="P22" s="431"/>
      <c r="Q22" s="431"/>
      <c r="R22" s="431"/>
      <c r="S22" s="431"/>
      <c r="T22" s="431"/>
      <c r="U22" s="431"/>
      <c r="V22" s="431"/>
      <c r="W22" s="431"/>
      <c r="X22" s="431"/>
      <c r="Y22" s="431"/>
      <c r="Z22" s="431"/>
      <c r="AA22" s="431"/>
      <c r="AB22" s="431"/>
      <c r="AC22" s="438">
        <f>'Cronograma Global'!X23</f>
        <v>0</v>
      </c>
      <c r="AD22" s="439"/>
      <c r="AE22" s="440">
        <f>'Cronograma Global'!Y23</f>
        <v>1114.7171795999998</v>
      </c>
      <c r="AF22" s="440"/>
      <c r="AG22" s="440"/>
      <c r="AH22" s="440"/>
      <c r="AI22" s="440"/>
      <c r="AJ22" s="440"/>
      <c r="AK22" s="427">
        <f>'Cronograma Global'!BB23</f>
        <v>0</v>
      </c>
      <c r="AL22" s="427"/>
      <c r="AM22" s="427"/>
      <c r="AN22" s="427"/>
      <c r="AO22" s="427"/>
      <c r="AP22" s="427"/>
      <c r="AQ22" s="427"/>
      <c r="AR22" s="427"/>
      <c r="AS22" s="423"/>
      <c r="AT22" s="423"/>
      <c r="AU22" s="423"/>
      <c r="AV22" s="423"/>
      <c r="AW22" s="423"/>
      <c r="AX22" s="423"/>
      <c r="AY22" s="423"/>
      <c r="AZ22" s="423"/>
      <c r="BA22" s="427">
        <f>AK22+Mês04!BA22</f>
        <v>1114.7171795999998</v>
      </c>
      <c r="BB22" s="428"/>
      <c r="BC22" s="428"/>
      <c r="BD22" s="428"/>
      <c r="BE22" s="428"/>
      <c r="BF22" s="428"/>
      <c r="BG22" s="428"/>
      <c r="BH22" s="428"/>
      <c r="BI22" s="427">
        <f>AS22+Mês04!BI22</f>
        <v>100</v>
      </c>
      <c r="BJ22" s="428"/>
      <c r="BK22" s="428"/>
      <c r="BL22" s="428"/>
      <c r="BM22" s="428"/>
      <c r="BN22" s="428"/>
      <c r="BO22" s="428"/>
      <c r="BP22" s="429"/>
    </row>
    <row r="23" spans="2:68" s="11" customFormat="1" ht="14.25" customHeight="1" x14ac:dyDescent="0.2">
      <c r="B23" s="435" t="str">
        <f>'Cronograma Global'!B25</f>
        <v>4.3</v>
      </c>
      <c r="C23" s="436"/>
      <c r="D23" s="437"/>
      <c r="E23" s="430" t="str">
        <f>'Cronograma Global'!E25</f>
        <v>FORNECIMENTO DE CONCRETO ESTRUTURAL, USINADO BOMBEADO, COM FCK 20MPA, INCLUSIVE LANÇAMENTO, ADENSAMENTO E ACABAMENTO (FUNDAÇÃO)</v>
      </c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1"/>
      <c r="R23" s="431"/>
      <c r="S23" s="431"/>
      <c r="T23" s="431"/>
      <c r="U23" s="431"/>
      <c r="V23" s="431"/>
      <c r="W23" s="431"/>
      <c r="X23" s="431"/>
      <c r="Y23" s="431"/>
      <c r="Z23" s="431"/>
      <c r="AA23" s="431"/>
      <c r="AB23" s="431"/>
      <c r="AC23" s="438">
        <f>'Cronograma Global'!X25</f>
        <v>0</v>
      </c>
      <c r="AD23" s="439"/>
      <c r="AE23" s="440">
        <f>'Cronograma Global'!Y25</f>
        <v>15918.946760999999</v>
      </c>
      <c r="AF23" s="440"/>
      <c r="AG23" s="440"/>
      <c r="AH23" s="440"/>
      <c r="AI23" s="440"/>
      <c r="AJ23" s="440"/>
      <c r="AK23" s="427">
        <f>'Cronograma Global'!BB25</f>
        <v>0</v>
      </c>
      <c r="AL23" s="427"/>
      <c r="AM23" s="427"/>
      <c r="AN23" s="427"/>
      <c r="AO23" s="427"/>
      <c r="AP23" s="427"/>
      <c r="AQ23" s="427"/>
      <c r="AR23" s="427"/>
      <c r="AS23" s="423"/>
      <c r="AT23" s="423"/>
      <c r="AU23" s="423"/>
      <c r="AV23" s="423"/>
      <c r="AW23" s="423"/>
      <c r="AX23" s="423"/>
      <c r="AY23" s="423"/>
      <c r="AZ23" s="423"/>
      <c r="BA23" s="427">
        <f>AK23+Mês04!BA23</f>
        <v>15918.946760999999</v>
      </c>
      <c r="BB23" s="428"/>
      <c r="BC23" s="428"/>
      <c r="BD23" s="428"/>
      <c r="BE23" s="428"/>
      <c r="BF23" s="428"/>
      <c r="BG23" s="428"/>
      <c r="BH23" s="428"/>
      <c r="BI23" s="427">
        <f>AS23+Mês04!BI23</f>
        <v>0</v>
      </c>
      <c r="BJ23" s="428"/>
      <c r="BK23" s="428"/>
      <c r="BL23" s="428"/>
      <c r="BM23" s="428"/>
      <c r="BN23" s="428"/>
      <c r="BO23" s="428"/>
      <c r="BP23" s="429"/>
    </row>
    <row r="24" spans="2:68" s="11" customFormat="1" ht="14.25" customHeight="1" x14ac:dyDescent="0.2">
      <c r="B24" s="435" t="str">
        <f>'Cronograma Global'!B26</f>
        <v>05</v>
      </c>
      <c r="C24" s="436"/>
      <c r="D24" s="437"/>
      <c r="E24" s="430" t="str">
        <f>'Cronograma Global'!E26</f>
        <v>Mobilização dos tanques (módulos) e caixas</v>
      </c>
      <c r="F24" s="431"/>
      <c r="G24" s="431"/>
      <c r="H24" s="431"/>
      <c r="I24" s="431"/>
      <c r="J24" s="431"/>
      <c r="K24" s="431"/>
      <c r="L24" s="431"/>
      <c r="M24" s="431"/>
      <c r="N24" s="431"/>
      <c r="O24" s="431"/>
      <c r="P24" s="431"/>
      <c r="Q24" s="431"/>
      <c r="R24" s="431"/>
      <c r="S24" s="431"/>
      <c r="T24" s="431"/>
      <c r="U24" s="431"/>
      <c r="V24" s="431"/>
      <c r="W24" s="431"/>
      <c r="X24" s="431"/>
      <c r="Y24" s="431"/>
      <c r="Z24" s="431"/>
      <c r="AA24" s="431"/>
      <c r="AB24" s="431"/>
      <c r="AC24" s="438">
        <f>'Cronograma Global'!X26</f>
        <v>0</v>
      </c>
      <c r="AD24" s="439"/>
      <c r="AE24" s="440">
        <f>'Cronograma Global'!Y26</f>
        <v>0</v>
      </c>
      <c r="AF24" s="440"/>
      <c r="AG24" s="440"/>
      <c r="AH24" s="440"/>
      <c r="AI24" s="440"/>
      <c r="AJ24" s="440"/>
      <c r="AK24" s="427">
        <f>'Cronograma Global'!BB26</f>
        <v>0</v>
      </c>
      <c r="AL24" s="427"/>
      <c r="AM24" s="427"/>
      <c r="AN24" s="427"/>
      <c r="AO24" s="427"/>
      <c r="AP24" s="427"/>
      <c r="AQ24" s="427"/>
      <c r="AR24" s="427"/>
      <c r="AS24" s="423"/>
      <c r="AT24" s="423"/>
      <c r="AU24" s="423"/>
      <c r="AV24" s="423"/>
      <c r="AW24" s="423"/>
      <c r="AX24" s="423"/>
      <c r="AY24" s="423"/>
      <c r="AZ24" s="423"/>
      <c r="BA24" s="427">
        <f>AK24+Mês04!BA24</f>
        <v>0</v>
      </c>
      <c r="BB24" s="428"/>
      <c r="BC24" s="428"/>
      <c r="BD24" s="428"/>
      <c r="BE24" s="428"/>
      <c r="BF24" s="428"/>
      <c r="BG24" s="428"/>
      <c r="BH24" s="428"/>
      <c r="BI24" s="427">
        <f>AS24+Mês04!BI24</f>
        <v>100</v>
      </c>
      <c r="BJ24" s="428"/>
      <c r="BK24" s="428"/>
      <c r="BL24" s="428"/>
      <c r="BM24" s="428"/>
      <c r="BN24" s="428"/>
      <c r="BO24" s="428"/>
      <c r="BP24" s="429"/>
    </row>
    <row r="25" spans="2:68" s="11" customFormat="1" ht="14.25" customHeight="1" x14ac:dyDescent="0.2">
      <c r="B25" s="435" t="str">
        <f>'Cronograma Global'!B27</f>
        <v>5.1</v>
      </c>
      <c r="C25" s="436"/>
      <c r="D25" s="437"/>
      <c r="E25" s="430" t="str">
        <f>'Cronograma Global'!E27</f>
        <v>MOBILIZAÇÃO E DESMOBILIZAÇÃO DE CONTAINER, INCLUSIVE CARGA, DESCARGA E TRANSPORTE EM CAMINHÃO CARROCERIA COM GUINDAUTO (MUNCK), EXCLUSIVE LOCAÇÃO DO CONTAINER</v>
      </c>
      <c r="F25" s="431"/>
      <c r="G25" s="431"/>
      <c r="H25" s="431"/>
      <c r="I25" s="431"/>
      <c r="J25" s="431"/>
      <c r="K25" s="431"/>
      <c r="L25" s="431"/>
      <c r="M25" s="431"/>
      <c r="N25" s="431"/>
      <c r="O25" s="431"/>
      <c r="P25" s="431"/>
      <c r="Q25" s="431"/>
      <c r="R25" s="431"/>
      <c r="S25" s="431"/>
      <c r="T25" s="431"/>
      <c r="U25" s="431"/>
      <c r="V25" s="431"/>
      <c r="W25" s="431"/>
      <c r="X25" s="431"/>
      <c r="Y25" s="431"/>
      <c r="Z25" s="431"/>
      <c r="AA25" s="431"/>
      <c r="AB25" s="431"/>
      <c r="AC25" s="438">
        <f>'Cronograma Global'!X27</f>
        <v>0</v>
      </c>
      <c r="AD25" s="439"/>
      <c r="AE25" s="440">
        <f>'Cronograma Global'!Y27</f>
        <v>7662.1926719999992</v>
      </c>
      <c r="AF25" s="440"/>
      <c r="AG25" s="440"/>
      <c r="AH25" s="440"/>
      <c r="AI25" s="440"/>
      <c r="AJ25" s="440"/>
      <c r="AK25" s="427">
        <f>'Cronograma Global'!BB27</f>
        <v>0</v>
      </c>
      <c r="AL25" s="427"/>
      <c r="AM25" s="427"/>
      <c r="AN25" s="427"/>
      <c r="AO25" s="427"/>
      <c r="AP25" s="427"/>
      <c r="AQ25" s="427"/>
      <c r="AR25" s="427"/>
      <c r="AS25" s="423"/>
      <c r="AT25" s="423"/>
      <c r="AU25" s="423"/>
      <c r="AV25" s="423"/>
      <c r="AW25" s="423"/>
      <c r="AX25" s="423"/>
      <c r="AY25" s="423"/>
      <c r="AZ25" s="423"/>
      <c r="BA25" s="427">
        <f>AK25+Mês04!BA25</f>
        <v>7662.1926719999992</v>
      </c>
      <c r="BB25" s="428"/>
      <c r="BC25" s="428"/>
      <c r="BD25" s="428"/>
      <c r="BE25" s="428"/>
      <c r="BF25" s="428"/>
      <c r="BG25" s="428"/>
      <c r="BH25" s="428"/>
      <c r="BI25" s="427">
        <f>AS25+Mês04!BI25</f>
        <v>84.034000000000006</v>
      </c>
      <c r="BJ25" s="428"/>
      <c r="BK25" s="428"/>
      <c r="BL25" s="428"/>
      <c r="BM25" s="428"/>
      <c r="BN25" s="428"/>
      <c r="BO25" s="428"/>
      <c r="BP25" s="429"/>
    </row>
    <row r="26" spans="2:68" s="11" customFormat="1" ht="14.25" customHeight="1" x14ac:dyDescent="0.2">
      <c r="B26" s="435" t="str">
        <f>'Cronograma Global'!B28</f>
        <v>06</v>
      </c>
      <c r="C26" s="436"/>
      <c r="D26" s="437"/>
      <c r="E26" s="430" t="str">
        <f>'Cronograma Global'!E28</f>
        <v>Construção de muro de proteção em alvenaria</v>
      </c>
      <c r="F26" s="431"/>
      <c r="G26" s="431"/>
      <c r="H26" s="431"/>
      <c r="I26" s="431"/>
      <c r="J26" s="431"/>
      <c r="K26" s="431"/>
      <c r="L26" s="431"/>
      <c r="M26" s="431"/>
      <c r="N26" s="431"/>
      <c r="O26" s="431"/>
      <c r="P26" s="431"/>
      <c r="Q26" s="431"/>
      <c r="R26" s="431"/>
      <c r="S26" s="431"/>
      <c r="T26" s="431"/>
      <c r="U26" s="431"/>
      <c r="V26" s="431"/>
      <c r="W26" s="431"/>
      <c r="X26" s="431"/>
      <c r="Y26" s="431"/>
      <c r="Z26" s="431"/>
      <c r="AA26" s="431"/>
      <c r="AB26" s="431"/>
      <c r="AC26" s="438">
        <f>'Cronograma Global'!X28</f>
        <v>0</v>
      </c>
      <c r="AD26" s="439"/>
      <c r="AE26" s="440">
        <f>'Cronograma Global'!Y28</f>
        <v>0</v>
      </c>
      <c r="AF26" s="440"/>
      <c r="AG26" s="440"/>
      <c r="AH26" s="440"/>
      <c r="AI26" s="440"/>
      <c r="AJ26" s="440"/>
      <c r="AK26" s="427">
        <f>'Cronograma Global'!BB28</f>
        <v>0</v>
      </c>
      <c r="AL26" s="427"/>
      <c r="AM26" s="427"/>
      <c r="AN26" s="427"/>
      <c r="AO26" s="427"/>
      <c r="AP26" s="427"/>
      <c r="AQ26" s="427"/>
      <c r="AR26" s="427"/>
      <c r="AS26" s="423"/>
      <c r="AT26" s="423"/>
      <c r="AU26" s="423"/>
      <c r="AV26" s="423"/>
      <c r="AW26" s="423"/>
      <c r="AX26" s="423"/>
      <c r="AY26" s="423"/>
      <c r="AZ26" s="423"/>
      <c r="BA26" s="427">
        <f>AK26+Mês04!BA26</f>
        <v>0</v>
      </c>
      <c r="BB26" s="428"/>
      <c r="BC26" s="428"/>
      <c r="BD26" s="428"/>
      <c r="BE26" s="428"/>
      <c r="BF26" s="428"/>
      <c r="BG26" s="428"/>
      <c r="BH26" s="428"/>
      <c r="BI26" s="427">
        <f>AS26+Mês04!BI26</f>
        <v>0</v>
      </c>
      <c r="BJ26" s="428"/>
      <c r="BK26" s="428"/>
      <c r="BL26" s="428"/>
      <c r="BM26" s="428"/>
      <c r="BN26" s="428"/>
      <c r="BO26" s="428"/>
      <c r="BP26" s="429"/>
    </row>
    <row r="27" spans="2:68" s="11" customFormat="1" ht="14.25" customHeight="1" x14ac:dyDescent="0.2">
      <c r="B27" s="435" t="str">
        <f>'Cronograma Global'!B29</f>
        <v>6.1</v>
      </c>
      <c r="C27" s="436"/>
      <c r="D27" s="437"/>
      <c r="E27" s="430" t="str">
        <f>'Cronograma Global'!E29</f>
        <v>CINTA ARMADA EM CONCRETO 20 MPa, INCLUSIVE LASTRO 5 CM EM CONCRETO MAGRO 9 MPa, FÔRMAS LATERAIS E DESFORMA</v>
      </c>
      <c r="F27" s="431"/>
      <c r="G27" s="431"/>
      <c r="H27" s="431"/>
      <c r="I27" s="431"/>
      <c r="J27" s="431"/>
      <c r="K27" s="431"/>
      <c r="L27" s="431"/>
      <c r="M27" s="431"/>
      <c r="N27" s="431"/>
      <c r="O27" s="431"/>
      <c r="P27" s="431"/>
      <c r="Q27" s="431"/>
      <c r="R27" s="431"/>
      <c r="S27" s="431"/>
      <c r="T27" s="431"/>
      <c r="U27" s="431"/>
      <c r="V27" s="431"/>
      <c r="W27" s="431"/>
      <c r="X27" s="431"/>
      <c r="Y27" s="431"/>
      <c r="Z27" s="431"/>
      <c r="AA27" s="431"/>
      <c r="AB27" s="431"/>
      <c r="AC27" s="438">
        <f>'Cronograma Global'!X29</f>
        <v>0</v>
      </c>
      <c r="AD27" s="439"/>
      <c r="AE27" s="440">
        <f>'Cronograma Global'!Y29</f>
        <v>10909.44424956</v>
      </c>
      <c r="AF27" s="440"/>
      <c r="AG27" s="440"/>
      <c r="AH27" s="440"/>
      <c r="AI27" s="440"/>
      <c r="AJ27" s="440"/>
      <c r="AK27" s="427">
        <f>'Cronograma Global'!BB29</f>
        <v>0</v>
      </c>
      <c r="AL27" s="427"/>
      <c r="AM27" s="427"/>
      <c r="AN27" s="427"/>
      <c r="AO27" s="427"/>
      <c r="AP27" s="427"/>
      <c r="AQ27" s="427"/>
      <c r="AR27" s="427"/>
      <c r="AS27" s="423"/>
      <c r="AT27" s="423"/>
      <c r="AU27" s="423"/>
      <c r="AV27" s="423"/>
      <c r="AW27" s="423"/>
      <c r="AX27" s="423"/>
      <c r="AY27" s="423"/>
      <c r="AZ27" s="423"/>
      <c r="BA27" s="427">
        <f>AK27+Mês04!BA27</f>
        <v>10909.44424956</v>
      </c>
      <c r="BB27" s="428"/>
      <c r="BC27" s="428"/>
      <c r="BD27" s="428"/>
      <c r="BE27" s="428"/>
      <c r="BF27" s="428"/>
      <c r="BG27" s="428"/>
      <c r="BH27" s="428"/>
      <c r="BI27" s="427">
        <f>AS27+Mês04!BI27</f>
        <v>0</v>
      </c>
      <c r="BJ27" s="428"/>
      <c r="BK27" s="428"/>
      <c r="BL27" s="428"/>
      <c r="BM27" s="428"/>
      <c r="BN27" s="428"/>
      <c r="BO27" s="428"/>
      <c r="BP27" s="429"/>
    </row>
    <row r="28" spans="2:68" s="11" customFormat="1" ht="14.25" customHeight="1" x14ac:dyDescent="0.2">
      <c r="B28" s="435" t="str">
        <f>'Cronograma Global'!B30</f>
        <v>6.2</v>
      </c>
      <c r="C28" s="436"/>
      <c r="D28" s="437"/>
      <c r="E28" s="430" t="str">
        <f>'Cronograma Global'!E30</f>
        <v>MURO DIVISÓRIO EM BLOCO DE CONCRETO COM ACABAMENTO APARENTE, ESP.15CM, ALTURA DE 180CM, COM SAPATA EM CONCRETO ARMADO , DIMENSÃO (50X55)CM,  FORMA EM CONTRA BARRANCO, INCLUSIVE ESCAVAÇÃO COM TRANSPORTE E RETIRADA DO MATERIAL ESCAVADO (EM CAÇAMBA) E PINGADEIRA EM CONCRETO</v>
      </c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31"/>
      <c r="X28" s="431"/>
      <c r="Y28" s="431"/>
      <c r="Z28" s="431"/>
      <c r="AA28" s="431"/>
      <c r="AB28" s="431"/>
      <c r="AC28" s="438">
        <f>'Cronograma Global'!X30</f>
        <v>0</v>
      </c>
      <c r="AD28" s="439"/>
      <c r="AE28" s="440">
        <f>'Cronograma Global'!Y30</f>
        <v>41262.434407999994</v>
      </c>
      <c r="AF28" s="440"/>
      <c r="AG28" s="440"/>
      <c r="AH28" s="440"/>
      <c r="AI28" s="440"/>
      <c r="AJ28" s="440"/>
      <c r="AK28" s="427">
        <f>'Cronograma Global'!BB30</f>
        <v>0</v>
      </c>
      <c r="AL28" s="427"/>
      <c r="AM28" s="427"/>
      <c r="AN28" s="427"/>
      <c r="AO28" s="427"/>
      <c r="AP28" s="427"/>
      <c r="AQ28" s="427"/>
      <c r="AR28" s="427"/>
      <c r="AS28" s="423"/>
      <c r="AT28" s="423"/>
      <c r="AU28" s="423"/>
      <c r="AV28" s="423"/>
      <c r="AW28" s="423"/>
      <c r="AX28" s="423"/>
      <c r="AY28" s="423"/>
      <c r="AZ28" s="423"/>
      <c r="BA28" s="427">
        <f>AK28+Mês04!BA28</f>
        <v>41262.434407999994</v>
      </c>
      <c r="BB28" s="428"/>
      <c r="BC28" s="428"/>
      <c r="BD28" s="428"/>
      <c r="BE28" s="428"/>
      <c r="BF28" s="428"/>
      <c r="BG28" s="428"/>
      <c r="BH28" s="428"/>
      <c r="BI28" s="427">
        <f>AS28+Mês04!BI28</f>
        <v>0</v>
      </c>
      <c r="BJ28" s="428"/>
      <c r="BK28" s="428"/>
      <c r="BL28" s="428"/>
      <c r="BM28" s="428"/>
      <c r="BN28" s="428"/>
      <c r="BO28" s="428"/>
      <c r="BP28" s="429"/>
    </row>
    <row r="29" spans="2:68" s="11" customFormat="1" ht="14.25" customHeight="1" x14ac:dyDescent="0.2">
      <c r="B29" s="435" t="str">
        <f>'Cronograma Global'!B31</f>
        <v>6.3</v>
      </c>
      <c r="C29" s="436"/>
      <c r="D29" s="437"/>
      <c r="E29" s="430" t="str">
        <f>'Cronograma Global'!E31</f>
        <v>CINTA DE CONCRETO ARMADO (10 x 10 CM) 20 MPa, EM GUARDA- CORPO, INCLUSIVE FORMA E AÇO, NAS CIRCULAÇÕES</v>
      </c>
      <c r="F29" s="431"/>
      <c r="G29" s="431"/>
      <c r="H29" s="431"/>
      <c r="I29" s="431"/>
      <c r="J29" s="431"/>
      <c r="K29" s="431"/>
      <c r="L29" s="431"/>
      <c r="M29" s="431"/>
      <c r="N29" s="431"/>
      <c r="O29" s="431"/>
      <c r="P29" s="431"/>
      <c r="Q29" s="431"/>
      <c r="R29" s="431"/>
      <c r="S29" s="431"/>
      <c r="T29" s="431"/>
      <c r="U29" s="431"/>
      <c r="V29" s="431"/>
      <c r="W29" s="431"/>
      <c r="X29" s="431"/>
      <c r="Y29" s="431"/>
      <c r="Z29" s="431"/>
      <c r="AA29" s="431"/>
      <c r="AB29" s="431"/>
      <c r="AC29" s="438">
        <f>'Cronograma Global'!X31</f>
        <v>0</v>
      </c>
      <c r="AD29" s="439"/>
      <c r="AE29" s="440">
        <f>'Cronograma Global'!Y31</f>
        <v>2797.7048171999995</v>
      </c>
      <c r="AF29" s="440"/>
      <c r="AG29" s="440"/>
      <c r="AH29" s="440"/>
      <c r="AI29" s="440"/>
      <c r="AJ29" s="440"/>
      <c r="AK29" s="427">
        <f>'Cronograma Global'!BB31</f>
        <v>0</v>
      </c>
      <c r="AL29" s="427"/>
      <c r="AM29" s="427"/>
      <c r="AN29" s="427"/>
      <c r="AO29" s="427"/>
      <c r="AP29" s="427"/>
      <c r="AQ29" s="427"/>
      <c r="AR29" s="427"/>
      <c r="AS29" s="423"/>
      <c r="AT29" s="423"/>
      <c r="AU29" s="423"/>
      <c r="AV29" s="423"/>
      <c r="AW29" s="423"/>
      <c r="AX29" s="423"/>
      <c r="AY29" s="423"/>
      <c r="AZ29" s="423"/>
      <c r="BA29" s="427">
        <f>AK29+Mês04!BA29</f>
        <v>2797.7048171999995</v>
      </c>
      <c r="BB29" s="428"/>
      <c r="BC29" s="428"/>
      <c r="BD29" s="428"/>
      <c r="BE29" s="428"/>
      <c r="BF29" s="428"/>
      <c r="BG29" s="428"/>
      <c r="BH29" s="428"/>
      <c r="BI29" s="427">
        <f>AS29+Mês04!BI29</f>
        <v>0</v>
      </c>
      <c r="BJ29" s="428"/>
      <c r="BK29" s="428"/>
      <c r="BL29" s="428"/>
      <c r="BM29" s="428"/>
      <c r="BN29" s="428"/>
      <c r="BO29" s="428"/>
      <c r="BP29" s="429"/>
    </row>
    <row r="30" spans="2:68" s="11" customFormat="1" ht="14.25" customHeight="1" x14ac:dyDescent="0.2">
      <c r="B30" s="435" t="str">
        <f>'Cronograma Global'!B32</f>
        <v>6.4</v>
      </c>
      <c r="C30" s="436"/>
      <c r="D30" s="437"/>
      <c r="E30" s="430" t="str">
        <f>'Cronograma Global'!E32</f>
        <v>COLUNA DE ALVENARIA A VISTA DE SUPORTE DO PORTÃO (PARA CAIXA DE MEDIÇÃO DE ENERGIA OU PARA PLACA DO NOME DO PRÉDIO) 1,70 X 2,30 M</v>
      </c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8">
        <f>'Cronograma Global'!X32</f>
        <v>0</v>
      </c>
      <c r="AD30" s="439"/>
      <c r="AE30" s="440">
        <f>'Cronograma Global'!Y32</f>
        <v>1764.2509559999999</v>
      </c>
      <c r="AF30" s="440"/>
      <c r="AG30" s="440"/>
      <c r="AH30" s="440"/>
      <c r="AI30" s="440"/>
      <c r="AJ30" s="440"/>
      <c r="AK30" s="427">
        <f>'Cronograma Global'!BB32</f>
        <v>0</v>
      </c>
      <c r="AL30" s="427"/>
      <c r="AM30" s="427"/>
      <c r="AN30" s="427"/>
      <c r="AO30" s="427"/>
      <c r="AP30" s="427"/>
      <c r="AQ30" s="427"/>
      <c r="AR30" s="427"/>
      <c r="AS30" s="423"/>
      <c r="AT30" s="423"/>
      <c r="AU30" s="423"/>
      <c r="AV30" s="423"/>
      <c r="AW30" s="423"/>
      <c r="AX30" s="423"/>
      <c r="AY30" s="423"/>
      <c r="AZ30" s="423"/>
      <c r="BA30" s="427">
        <f>AK30+Mês04!BA30</f>
        <v>1764.2509559999999</v>
      </c>
      <c r="BB30" s="428"/>
      <c r="BC30" s="428"/>
      <c r="BD30" s="428"/>
      <c r="BE30" s="428"/>
      <c r="BF30" s="428"/>
      <c r="BG30" s="428"/>
      <c r="BH30" s="428"/>
      <c r="BI30" s="427">
        <f>AS30+Mês04!BI30</f>
        <v>18.100000000000001</v>
      </c>
      <c r="BJ30" s="428"/>
      <c r="BK30" s="428"/>
      <c r="BL30" s="428"/>
      <c r="BM30" s="428"/>
      <c r="BN30" s="428"/>
      <c r="BO30" s="428"/>
      <c r="BP30" s="429"/>
    </row>
    <row r="31" spans="2:68" s="11" customFormat="1" ht="14.25" customHeight="1" x14ac:dyDescent="0.2">
      <c r="B31" s="435" t="str">
        <f>'Cronograma Global'!B33</f>
        <v>6.5</v>
      </c>
      <c r="C31" s="436"/>
      <c r="D31" s="437"/>
      <c r="E31" s="430" t="str">
        <f>'Cronograma Global'!E33</f>
        <v>CHAPISCO COM ARGAMASSA, TRAÇO 1:3 (CIMENTO E AREIA), ESP. 5MM, APLICADO EM ALVENARIA/ESTRUTURA DE CONCRETO COM COLHER, INCLUSIVE ARGAMASSA COM PREPARO MECANIZADO</v>
      </c>
      <c r="F31" s="431"/>
      <c r="G31" s="431"/>
      <c r="H31" s="431"/>
      <c r="I31" s="431"/>
      <c r="J31" s="431"/>
      <c r="K31" s="431"/>
      <c r="L31" s="431"/>
      <c r="M31" s="431"/>
      <c r="N31" s="431"/>
      <c r="O31" s="431"/>
      <c r="P31" s="431"/>
      <c r="Q31" s="431"/>
      <c r="R31" s="431"/>
      <c r="S31" s="431"/>
      <c r="T31" s="431"/>
      <c r="U31" s="431"/>
      <c r="V31" s="431"/>
      <c r="W31" s="431"/>
      <c r="X31" s="431"/>
      <c r="Y31" s="431"/>
      <c r="Z31" s="431"/>
      <c r="AA31" s="431"/>
      <c r="AB31" s="431"/>
      <c r="AC31" s="438">
        <f>'Cronograma Global'!X33</f>
        <v>0</v>
      </c>
      <c r="AD31" s="439"/>
      <c r="AE31" s="440">
        <f>'Cronograma Global'!Y33</f>
        <v>3060.7936415999998</v>
      </c>
      <c r="AF31" s="440"/>
      <c r="AG31" s="440"/>
      <c r="AH31" s="440"/>
      <c r="AI31" s="440"/>
      <c r="AJ31" s="440"/>
      <c r="AK31" s="427">
        <f>'Cronograma Global'!BB33</f>
        <v>0</v>
      </c>
      <c r="AL31" s="427"/>
      <c r="AM31" s="427"/>
      <c r="AN31" s="427"/>
      <c r="AO31" s="427"/>
      <c r="AP31" s="427"/>
      <c r="AQ31" s="427"/>
      <c r="AR31" s="427"/>
      <c r="AS31" s="423"/>
      <c r="AT31" s="423"/>
      <c r="AU31" s="423"/>
      <c r="AV31" s="423"/>
      <c r="AW31" s="423"/>
      <c r="AX31" s="423"/>
      <c r="AY31" s="423"/>
      <c r="AZ31" s="423"/>
      <c r="BA31" s="427">
        <f>AK31+Mês04!BA31</f>
        <v>3060.7936415999998</v>
      </c>
      <c r="BB31" s="428"/>
      <c r="BC31" s="428"/>
      <c r="BD31" s="428"/>
      <c r="BE31" s="428"/>
      <c r="BF31" s="428"/>
      <c r="BG31" s="428"/>
      <c r="BH31" s="428"/>
      <c r="BI31" s="427">
        <f>AS31+Mês04!BI31</f>
        <v>18.100000000000001</v>
      </c>
      <c r="BJ31" s="428"/>
      <c r="BK31" s="428"/>
      <c r="BL31" s="428"/>
      <c r="BM31" s="428"/>
      <c r="BN31" s="428"/>
      <c r="BO31" s="428"/>
      <c r="BP31" s="429"/>
    </row>
    <row r="32" spans="2:68" s="11" customFormat="1" ht="14.25" customHeight="1" x14ac:dyDescent="0.2">
      <c r="B32" s="435" t="e">
        <f>'Cronograma Global'!#REF!</f>
        <v>#REF!</v>
      </c>
      <c r="C32" s="436"/>
      <c r="D32" s="437"/>
      <c r="E32" s="430" t="e">
        <f>'Cronograma Global'!#REF!</f>
        <v>#REF!</v>
      </c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1"/>
      <c r="Y32" s="431"/>
      <c r="Z32" s="431"/>
      <c r="AA32" s="431"/>
      <c r="AB32" s="431"/>
      <c r="AC32" s="438" t="e">
        <f>'Cronograma Global'!#REF!</f>
        <v>#REF!</v>
      </c>
      <c r="AD32" s="439"/>
      <c r="AE32" s="440" t="e">
        <f>'Cronograma Global'!#REF!</f>
        <v>#REF!</v>
      </c>
      <c r="AF32" s="440"/>
      <c r="AG32" s="440"/>
      <c r="AH32" s="440"/>
      <c r="AI32" s="440"/>
      <c r="AJ32" s="440"/>
      <c r="AK32" s="427" t="e">
        <f>'Cronograma Global'!#REF!</f>
        <v>#REF!</v>
      </c>
      <c r="AL32" s="427"/>
      <c r="AM32" s="427"/>
      <c r="AN32" s="427"/>
      <c r="AO32" s="427"/>
      <c r="AP32" s="427"/>
      <c r="AQ32" s="427"/>
      <c r="AR32" s="427"/>
      <c r="AS32" s="423"/>
      <c r="AT32" s="423"/>
      <c r="AU32" s="423"/>
      <c r="AV32" s="423"/>
      <c r="AW32" s="423"/>
      <c r="AX32" s="423"/>
      <c r="AY32" s="423"/>
      <c r="AZ32" s="423"/>
      <c r="BA32" s="427" t="e">
        <f>AK32+Mês04!BA32</f>
        <v>#REF!</v>
      </c>
      <c r="BB32" s="428"/>
      <c r="BC32" s="428"/>
      <c r="BD32" s="428"/>
      <c r="BE32" s="428"/>
      <c r="BF32" s="428"/>
      <c r="BG32" s="428"/>
      <c r="BH32" s="428"/>
      <c r="BI32" s="427">
        <f>AS32+Mês04!BI32</f>
        <v>0</v>
      </c>
      <c r="BJ32" s="428"/>
      <c r="BK32" s="428"/>
      <c r="BL32" s="428"/>
      <c r="BM32" s="428"/>
      <c r="BN32" s="428"/>
      <c r="BO32" s="428"/>
      <c r="BP32" s="429"/>
    </row>
    <row r="33" spans="2:68" s="11" customFormat="1" ht="14.25" customHeight="1" x14ac:dyDescent="0.2">
      <c r="B33" s="435" t="e">
        <f>'Cronograma Global'!#REF!</f>
        <v>#REF!</v>
      </c>
      <c r="C33" s="436"/>
      <c r="D33" s="437"/>
      <c r="E33" s="430" t="e">
        <f>'Cronograma Global'!#REF!</f>
        <v>#REF!</v>
      </c>
      <c r="F33" s="431"/>
      <c r="G33" s="431"/>
      <c r="H33" s="431"/>
      <c r="I33" s="431"/>
      <c r="J33" s="431"/>
      <c r="K33" s="431"/>
      <c r="L33" s="431"/>
      <c r="M33" s="431"/>
      <c r="N33" s="431"/>
      <c r="O33" s="431"/>
      <c r="P33" s="431"/>
      <c r="Q33" s="431"/>
      <c r="R33" s="431"/>
      <c r="S33" s="431"/>
      <c r="T33" s="431"/>
      <c r="U33" s="431"/>
      <c r="V33" s="431"/>
      <c r="W33" s="431"/>
      <c r="X33" s="431"/>
      <c r="Y33" s="431"/>
      <c r="Z33" s="431"/>
      <c r="AA33" s="431"/>
      <c r="AB33" s="431"/>
      <c r="AC33" s="438" t="e">
        <f>'Cronograma Global'!#REF!</f>
        <v>#REF!</v>
      </c>
      <c r="AD33" s="439"/>
      <c r="AE33" s="440" t="e">
        <f>'Cronograma Global'!#REF!</f>
        <v>#REF!</v>
      </c>
      <c r="AF33" s="440"/>
      <c r="AG33" s="440"/>
      <c r="AH33" s="440"/>
      <c r="AI33" s="440"/>
      <c r="AJ33" s="440"/>
      <c r="AK33" s="427" t="e">
        <f>'Cronograma Global'!#REF!</f>
        <v>#REF!</v>
      </c>
      <c r="AL33" s="427"/>
      <c r="AM33" s="427"/>
      <c r="AN33" s="427"/>
      <c r="AO33" s="427"/>
      <c r="AP33" s="427"/>
      <c r="AQ33" s="427"/>
      <c r="AR33" s="427"/>
      <c r="AS33" s="423"/>
      <c r="AT33" s="423"/>
      <c r="AU33" s="423"/>
      <c r="AV33" s="423"/>
      <c r="AW33" s="423"/>
      <c r="AX33" s="423"/>
      <c r="AY33" s="423"/>
      <c r="AZ33" s="423"/>
      <c r="BA33" s="427" t="e">
        <f>AK33+Mês04!BA33</f>
        <v>#REF!</v>
      </c>
      <c r="BB33" s="428"/>
      <c r="BC33" s="428"/>
      <c r="BD33" s="428"/>
      <c r="BE33" s="428"/>
      <c r="BF33" s="428"/>
      <c r="BG33" s="428"/>
      <c r="BH33" s="428"/>
      <c r="BI33" s="427">
        <f>AS33+Mês04!BI33</f>
        <v>90</v>
      </c>
      <c r="BJ33" s="428"/>
      <c r="BK33" s="428"/>
      <c r="BL33" s="428"/>
      <c r="BM33" s="428"/>
      <c r="BN33" s="428"/>
      <c r="BO33" s="428"/>
      <c r="BP33" s="429"/>
    </row>
    <row r="34" spans="2:68" s="11" customFormat="1" ht="14.25" customHeight="1" x14ac:dyDescent="0.2">
      <c r="B34" s="435" t="e">
        <f>'Cronograma Global'!#REF!</f>
        <v>#REF!</v>
      </c>
      <c r="C34" s="436"/>
      <c r="D34" s="437"/>
      <c r="E34" s="430" t="e">
        <f>'Cronograma Global'!#REF!</f>
        <v>#REF!</v>
      </c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1"/>
      <c r="W34" s="431"/>
      <c r="X34" s="431"/>
      <c r="Y34" s="431"/>
      <c r="Z34" s="431"/>
      <c r="AA34" s="431"/>
      <c r="AB34" s="431"/>
      <c r="AC34" s="438" t="e">
        <f>'Cronograma Global'!#REF!</f>
        <v>#REF!</v>
      </c>
      <c r="AD34" s="439"/>
      <c r="AE34" s="440" t="e">
        <f>'Cronograma Global'!#REF!</f>
        <v>#REF!</v>
      </c>
      <c r="AF34" s="440"/>
      <c r="AG34" s="440"/>
      <c r="AH34" s="440"/>
      <c r="AI34" s="440"/>
      <c r="AJ34" s="440"/>
      <c r="AK34" s="427" t="e">
        <f>'Cronograma Global'!#REF!</f>
        <v>#REF!</v>
      </c>
      <c r="AL34" s="427"/>
      <c r="AM34" s="427"/>
      <c r="AN34" s="427"/>
      <c r="AO34" s="427"/>
      <c r="AP34" s="427"/>
      <c r="AQ34" s="427"/>
      <c r="AR34" s="427"/>
      <c r="AS34" s="423"/>
      <c r="AT34" s="423"/>
      <c r="AU34" s="423"/>
      <c r="AV34" s="423"/>
      <c r="AW34" s="423"/>
      <c r="AX34" s="423"/>
      <c r="AY34" s="423"/>
      <c r="AZ34" s="423"/>
      <c r="BA34" s="427" t="e">
        <f>AK34+Mês04!BA34</f>
        <v>#REF!</v>
      </c>
      <c r="BB34" s="428"/>
      <c r="BC34" s="428"/>
      <c r="BD34" s="428"/>
      <c r="BE34" s="428"/>
      <c r="BF34" s="428"/>
      <c r="BG34" s="428"/>
      <c r="BH34" s="428"/>
      <c r="BI34" s="427">
        <f>AS34+Mês04!BI34</f>
        <v>90</v>
      </c>
      <c r="BJ34" s="428"/>
      <c r="BK34" s="428"/>
      <c r="BL34" s="428"/>
      <c r="BM34" s="428"/>
      <c r="BN34" s="428"/>
      <c r="BO34" s="428"/>
      <c r="BP34" s="429"/>
    </row>
    <row r="35" spans="2:68" s="11" customFormat="1" ht="14.25" customHeight="1" x14ac:dyDescent="0.2">
      <c r="B35" s="435" t="e">
        <f>'Cronograma Global'!#REF!</f>
        <v>#REF!</v>
      </c>
      <c r="C35" s="436"/>
      <c r="D35" s="437"/>
      <c r="E35" s="430" t="e">
        <f>'Cronograma Global'!#REF!</f>
        <v>#REF!</v>
      </c>
      <c r="F35" s="431"/>
      <c r="G35" s="431"/>
      <c r="H35" s="431"/>
      <c r="I35" s="431"/>
      <c r="J35" s="431"/>
      <c r="K35" s="431"/>
      <c r="L35" s="431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31"/>
      <c r="AB35" s="431"/>
      <c r="AC35" s="438" t="e">
        <f>'Cronograma Global'!#REF!</f>
        <v>#REF!</v>
      </c>
      <c r="AD35" s="439"/>
      <c r="AE35" s="440" t="e">
        <f>'Cronograma Global'!#REF!</f>
        <v>#REF!</v>
      </c>
      <c r="AF35" s="440"/>
      <c r="AG35" s="440"/>
      <c r="AH35" s="440"/>
      <c r="AI35" s="440"/>
      <c r="AJ35" s="440"/>
      <c r="AK35" s="427" t="e">
        <f>'Cronograma Global'!#REF!</f>
        <v>#REF!</v>
      </c>
      <c r="AL35" s="427"/>
      <c r="AM35" s="427"/>
      <c r="AN35" s="427"/>
      <c r="AO35" s="427"/>
      <c r="AP35" s="427"/>
      <c r="AQ35" s="427"/>
      <c r="AR35" s="427"/>
      <c r="AS35" s="423"/>
      <c r="AT35" s="423"/>
      <c r="AU35" s="423"/>
      <c r="AV35" s="423"/>
      <c r="AW35" s="423"/>
      <c r="AX35" s="423"/>
      <c r="AY35" s="423"/>
      <c r="AZ35" s="423"/>
      <c r="BA35" s="427" t="e">
        <f>AK35+Mês04!BA35</f>
        <v>#REF!</v>
      </c>
      <c r="BB35" s="428"/>
      <c r="BC35" s="428"/>
      <c r="BD35" s="428"/>
      <c r="BE35" s="428"/>
      <c r="BF35" s="428"/>
      <c r="BG35" s="428"/>
      <c r="BH35" s="428"/>
      <c r="BI35" s="427">
        <f>AS35+Mês04!BI35</f>
        <v>90</v>
      </c>
      <c r="BJ35" s="428"/>
      <c r="BK35" s="428"/>
      <c r="BL35" s="428"/>
      <c r="BM35" s="428"/>
      <c r="BN35" s="428"/>
      <c r="BO35" s="428"/>
      <c r="BP35" s="429"/>
    </row>
    <row r="36" spans="2:68" s="11" customFormat="1" ht="14.25" customHeight="1" x14ac:dyDescent="0.2">
      <c r="B36" s="435" t="e">
        <f>'Cronograma Global'!#REF!</f>
        <v>#REF!</v>
      </c>
      <c r="C36" s="436"/>
      <c r="D36" s="437"/>
      <c r="E36" s="430" t="e">
        <f>'Cronograma Global'!#REF!</f>
        <v>#REF!</v>
      </c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1"/>
      <c r="R36" s="431"/>
      <c r="S36" s="431"/>
      <c r="T36" s="431"/>
      <c r="U36" s="431"/>
      <c r="V36" s="431"/>
      <c r="W36" s="431"/>
      <c r="X36" s="431"/>
      <c r="Y36" s="431"/>
      <c r="Z36" s="431"/>
      <c r="AA36" s="431"/>
      <c r="AB36" s="431"/>
      <c r="AC36" s="438" t="e">
        <f>'Cronograma Global'!#REF!</f>
        <v>#REF!</v>
      </c>
      <c r="AD36" s="439"/>
      <c r="AE36" s="440" t="e">
        <f>'Cronograma Global'!#REF!</f>
        <v>#REF!</v>
      </c>
      <c r="AF36" s="440"/>
      <c r="AG36" s="440"/>
      <c r="AH36" s="440"/>
      <c r="AI36" s="440"/>
      <c r="AJ36" s="440"/>
      <c r="AK36" s="427" t="e">
        <f>'Cronograma Global'!#REF!</f>
        <v>#REF!</v>
      </c>
      <c r="AL36" s="427"/>
      <c r="AM36" s="427"/>
      <c r="AN36" s="427"/>
      <c r="AO36" s="427"/>
      <c r="AP36" s="427"/>
      <c r="AQ36" s="427"/>
      <c r="AR36" s="427"/>
      <c r="AS36" s="423"/>
      <c r="AT36" s="423"/>
      <c r="AU36" s="423"/>
      <c r="AV36" s="423"/>
      <c r="AW36" s="423"/>
      <c r="AX36" s="423"/>
      <c r="AY36" s="423"/>
      <c r="AZ36" s="423"/>
      <c r="BA36" s="427" t="e">
        <f>AK36+Mês04!BA36</f>
        <v>#REF!</v>
      </c>
      <c r="BB36" s="428"/>
      <c r="BC36" s="428"/>
      <c r="BD36" s="428"/>
      <c r="BE36" s="428"/>
      <c r="BF36" s="428"/>
      <c r="BG36" s="428"/>
      <c r="BH36" s="428"/>
      <c r="BI36" s="427">
        <f>AS36+Mês04!BI36</f>
        <v>0</v>
      </c>
      <c r="BJ36" s="428"/>
      <c r="BK36" s="428"/>
      <c r="BL36" s="428"/>
      <c r="BM36" s="428"/>
      <c r="BN36" s="428"/>
      <c r="BO36" s="428"/>
      <c r="BP36" s="429"/>
    </row>
    <row r="37" spans="2:68" s="11" customFormat="1" ht="14.25" customHeight="1" x14ac:dyDescent="0.2">
      <c r="B37" s="435" t="e">
        <f>'Cronograma Global'!#REF!</f>
        <v>#REF!</v>
      </c>
      <c r="C37" s="436"/>
      <c r="D37" s="437"/>
      <c r="E37" s="430" t="e">
        <f>'Cronograma Global'!#REF!</f>
        <v>#REF!</v>
      </c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431"/>
      <c r="Z37" s="431"/>
      <c r="AA37" s="431"/>
      <c r="AB37" s="431"/>
      <c r="AC37" s="438" t="e">
        <f>'Cronograma Global'!#REF!</f>
        <v>#REF!</v>
      </c>
      <c r="AD37" s="439"/>
      <c r="AE37" s="440" t="e">
        <f>'Cronograma Global'!#REF!</f>
        <v>#REF!</v>
      </c>
      <c r="AF37" s="440"/>
      <c r="AG37" s="440"/>
      <c r="AH37" s="440"/>
      <c r="AI37" s="440"/>
      <c r="AJ37" s="440"/>
      <c r="AK37" s="427" t="e">
        <f>'Cronograma Global'!#REF!</f>
        <v>#REF!</v>
      </c>
      <c r="AL37" s="427"/>
      <c r="AM37" s="427"/>
      <c r="AN37" s="427"/>
      <c r="AO37" s="427"/>
      <c r="AP37" s="427"/>
      <c r="AQ37" s="427"/>
      <c r="AR37" s="427"/>
      <c r="AS37" s="423"/>
      <c r="AT37" s="423"/>
      <c r="AU37" s="423"/>
      <c r="AV37" s="423"/>
      <c r="AW37" s="423"/>
      <c r="AX37" s="423"/>
      <c r="AY37" s="423"/>
      <c r="AZ37" s="423"/>
      <c r="BA37" s="427" t="e">
        <f>AK37+Mês04!BA37</f>
        <v>#REF!</v>
      </c>
      <c r="BB37" s="428"/>
      <c r="BC37" s="428"/>
      <c r="BD37" s="428"/>
      <c r="BE37" s="428"/>
      <c r="BF37" s="428"/>
      <c r="BG37" s="428"/>
      <c r="BH37" s="428"/>
      <c r="BI37" s="427">
        <f>AS37+Mês04!BI37</f>
        <v>90</v>
      </c>
      <c r="BJ37" s="428"/>
      <c r="BK37" s="428"/>
      <c r="BL37" s="428"/>
      <c r="BM37" s="428"/>
      <c r="BN37" s="428"/>
      <c r="BO37" s="428"/>
      <c r="BP37" s="429"/>
    </row>
    <row r="38" spans="2:68" s="11" customFormat="1" ht="14.25" customHeight="1" x14ac:dyDescent="0.2">
      <c r="B38" s="435" t="e">
        <f>'Cronograma Global'!#REF!</f>
        <v>#REF!</v>
      </c>
      <c r="C38" s="436"/>
      <c r="D38" s="437"/>
      <c r="E38" s="430" t="e">
        <f>'Cronograma Global'!#REF!</f>
        <v>#REF!</v>
      </c>
      <c r="F38" s="431"/>
      <c r="G38" s="431"/>
      <c r="H38" s="431"/>
      <c r="I38" s="431"/>
      <c r="J38" s="431"/>
      <c r="K38" s="431"/>
      <c r="L38" s="431"/>
      <c r="M38" s="431"/>
      <c r="N38" s="431"/>
      <c r="O38" s="431"/>
      <c r="P38" s="431"/>
      <c r="Q38" s="431"/>
      <c r="R38" s="431"/>
      <c r="S38" s="431"/>
      <c r="T38" s="431"/>
      <c r="U38" s="431"/>
      <c r="V38" s="431"/>
      <c r="W38" s="431"/>
      <c r="X38" s="431"/>
      <c r="Y38" s="431"/>
      <c r="Z38" s="431"/>
      <c r="AA38" s="431"/>
      <c r="AB38" s="431"/>
      <c r="AC38" s="85"/>
      <c r="AD38" s="86"/>
      <c r="AE38" s="440" t="e">
        <f>'Cronograma Global'!#REF!</f>
        <v>#REF!</v>
      </c>
      <c r="AF38" s="440"/>
      <c r="AG38" s="440"/>
      <c r="AH38" s="440"/>
      <c r="AI38" s="440"/>
      <c r="AJ38" s="440"/>
      <c r="AK38" s="427" t="e">
        <f>'Cronograma Global'!#REF!</f>
        <v>#REF!</v>
      </c>
      <c r="AL38" s="427"/>
      <c r="AM38" s="427"/>
      <c r="AN38" s="427"/>
      <c r="AO38" s="427"/>
      <c r="AP38" s="427"/>
      <c r="AQ38" s="427"/>
      <c r="AR38" s="427"/>
      <c r="AS38" s="423"/>
      <c r="AT38" s="423"/>
      <c r="AU38" s="423"/>
      <c r="AV38" s="423"/>
      <c r="AW38" s="423"/>
      <c r="AX38" s="423"/>
      <c r="AY38" s="423"/>
      <c r="AZ38" s="423"/>
      <c r="BA38" s="427" t="e">
        <f>AK38+Mês04!BA38</f>
        <v>#REF!</v>
      </c>
      <c r="BB38" s="428"/>
      <c r="BC38" s="428"/>
      <c r="BD38" s="428"/>
      <c r="BE38" s="428"/>
      <c r="BF38" s="428"/>
      <c r="BG38" s="428"/>
      <c r="BH38" s="428"/>
      <c r="BI38" s="427">
        <f>AS38+Mês04!BI38</f>
        <v>0</v>
      </c>
      <c r="BJ38" s="428"/>
      <c r="BK38" s="428"/>
      <c r="BL38" s="428"/>
      <c r="BM38" s="428"/>
      <c r="BN38" s="428"/>
      <c r="BO38" s="428"/>
      <c r="BP38" s="429"/>
    </row>
    <row r="39" spans="2:68" s="11" customFormat="1" ht="14.25" customHeight="1" x14ac:dyDescent="0.2">
      <c r="B39" s="435" t="e">
        <f>'Cronograma Global'!#REF!</f>
        <v>#REF!</v>
      </c>
      <c r="C39" s="436"/>
      <c r="D39" s="437"/>
      <c r="E39" s="430" t="e">
        <f>'Cronograma Global'!#REF!</f>
        <v>#REF!</v>
      </c>
      <c r="F39" s="431"/>
      <c r="G39" s="431"/>
      <c r="H39" s="431"/>
      <c r="I39" s="431"/>
      <c r="J39" s="431"/>
      <c r="K39" s="431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85"/>
      <c r="AD39" s="86"/>
      <c r="AE39" s="440" t="e">
        <f>'Cronograma Global'!#REF!</f>
        <v>#REF!</v>
      </c>
      <c r="AF39" s="440"/>
      <c r="AG39" s="440"/>
      <c r="AH39" s="440"/>
      <c r="AI39" s="440"/>
      <c r="AJ39" s="440"/>
      <c r="AK39" s="427" t="e">
        <f>'Cronograma Global'!#REF!</f>
        <v>#REF!</v>
      </c>
      <c r="AL39" s="427"/>
      <c r="AM39" s="427"/>
      <c r="AN39" s="427"/>
      <c r="AO39" s="427"/>
      <c r="AP39" s="427"/>
      <c r="AQ39" s="427"/>
      <c r="AR39" s="427"/>
      <c r="AS39" s="423"/>
      <c r="AT39" s="423"/>
      <c r="AU39" s="423"/>
      <c r="AV39" s="423"/>
      <c r="AW39" s="423"/>
      <c r="AX39" s="423"/>
      <c r="AY39" s="423"/>
      <c r="AZ39" s="423"/>
      <c r="BA39" s="427" t="e">
        <f>AK39+Mês04!BA39</f>
        <v>#REF!</v>
      </c>
      <c r="BB39" s="428"/>
      <c r="BC39" s="428"/>
      <c r="BD39" s="428"/>
      <c r="BE39" s="428"/>
      <c r="BF39" s="428"/>
      <c r="BG39" s="428"/>
      <c r="BH39" s="428"/>
      <c r="BI39" s="427">
        <f>AS39+Mês04!BI39</f>
        <v>90</v>
      </c>
      <c r="BJ39" s="428"/>
      <c r="BK39" s="428"/>
      <c r="BL39" s="428"/>
      <c r="BM39" s="428"/>
      <c r="BN39" s="428"/>
      <c r="BO39" s="428"/>
      <c r="BP39" s="429"/>
    </row>
    <row r="40" spans="2:68" s="11" customFormat="1" ht="14.25" customHeight="1" x14ac:dyDescent="0.2">
      <c r="B40" s="435" t="e">
        <f>'Cronograma Global'!#REF!</f>
        <v>#REF!</v>
      </c>
      <c r="C40" s="436"/>
      <c r="D40" s="437"/>
      <c r="E40" s="430" t="e">
        <f>'Cronograma Global'!#REF!</f>
        <v>#REF!</v>
      </c>
      <c r="F40" s="431"/>
      <c r="G40" s="431"/>
      <c r="H40" s="431"/>
      <c r="I40" s="431"/>
      <c r="J40" s="431"/>
      <c r="K40" s="431"/>
      <c r="L40" s="431"/>
      <c r="M40" s="431"/>
      <c r="N40" s="431"/>
      <c r="O40" s="431"/>
      <c r="P40" s="431"/>
      <c r="Q40" s="431"/>
      <c r="R40" s="431"/>
      <c r="S40" s="431"/>
      <c r="T40" s="431"/>
      <c r="U40" s="431"/>
      <c r="V40" s="431"/>
      <c r="W40" s="431"/>
      <c r="X40" s="431"/>
      <c r="Y40" s="431"/>
      <c r="Z40" s="431"/>
      <c r="AA40" s="431"/>
      <c r="AB40" s="431"/>
      <c r="AC40" s="85"/>
      <c r="AD40" s="86"/>
      <c r="AE40" s="440" t="e">
        <f>'Cronograma Global'!#REF!</f>
        <v>#REF!</v>
      </c>
      <c r="AF40" s="440"/>
      <c r="AG40" s="440"/>
      <c r="AH40" s="440"/>
      <c r="AI40" s="440"/>
      <c r="AJ40" s="440"/>
      <c r="AK40" s="427" t="e">
        <f>'Cronograma Global'!#REF!</f>
        <v>#REF!</v>
      </c>
      <c r="AL40" s="427"/>
      <c r="AM40" s="427"/>
      <c r="AN40" s="427"/>
      <c r="AO40" s="427"/>
      <c r="AP40" s="427"/>
      <c r="AQ40" s="427"/>
      <c r="AR40" s="427"/>
      <c r="AS40" s="423"/>
      <c r="AT40" s="423"/>
      <c r="AU40" s="423"/>
      <c r="AV40" s="423"/>
      <c r="AW40" s="423"/>
      <c r="AX40" s="423"/>
      <c r="AY40" s="423"/>
      <c r="AZ40" s="423"/>
      <c r="BA40" s="427" t="e">
        <f>AK40+Mês04!BA40</f>
        <v>#REF!</v>
      </c>
      <c r="BB40" s="428"/>
      <c r="BC40" s="428"/>
      <c r="BD40" s="428"/>
      <c r="BE40" s="428"/>
      <c r="BF40" s="428"/>
      <c r="BG40" s="428"/>
      <c r="BH40" s="428"/>
      <c r="BI40" s="427">
        <f>AS40+Mês04!BI40</f>
        <v>90</v>
      </c>
      <c r="BJ40" s="428"/>
      <c r="BK40" s="428"/>
      <c r="BL40" s="428"/>
      <c r="BM40" s="428"/>
      <c r="BN40" s="428"/>
      <c r="BO40" s="428"/>
      <c r="BP40" s="429"/>
    </row>
    <row r="41" spans="2:68" s="11" customFormat="1" ht="14.25" customHeight="1" x14ac:dyDescent="0.2">
      <c r="B41" s="435" t="e">
        <f>'Cronograma Global'!#REF!</f>
        <v>#REF!</v>
      </c>
      <c r="C41" s="436"/>
      <c r="D41" s="437"/>
      <c r="E41" s="430" t="e">
        <f>'Cronograma Global'!#REF!</f>
        <v>#REF!</v>
      </c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85"/>
      <c r="AD41" s="86"/>
      <c r="AE41" s="440" t="e">
        <f>'Cronograma Global'!#REF!</f>
        <v>#REF!</v>
      </c>
      <c r="AF41" s="440"/>
      <c r="AG41" s="440"/>
      <c r="AH41" s="440"/>
      <c r="AI41" s="440"/>
      <c r="AJ41" s="440"/>
      <c r="AK41" s="427"/>
      <c r="AL41" s="427"/>
      <c r="AM41" s="427"/>
      <c r="AN41" s="427"/>
      <c r="AO41" s="427"/>
      <c r="AP41" s="427"/>
      <c r="AQ41" s="427"/>
      <c r="AR41" s="427"/>
      <c r="AS41" s="423"/>
      <c r="AT41" s="423"/>
      <c r="AU41" s="423"/>
      <c r="AV41" s="423"/>
      <c r="AW41" s="423"/>
      <c r="AX41" s="423"/>
      <c r="AY41" s="423"/>
      <c r="AZ41" s="423"/>
      <c r="BA41" s="427" t="e">
        <f>AK41+Mês04!BA41</f>
        <v>#REF!</v>
      </c>
      <c r="BB41" s="428"/>
      <c r="BC41" s="428"/>
      <c r="BD41" s="428"/>
      <c r="BE41" s="428"/>
      <c r="BF41" s="428"/>
      <c r="BG41" s="428"/>
      <c r="BH41" s="428"/>
      <c r="BI41" s="427">
        <f>AS41+Mês04!BI41</f>
        <v>0</v>
      </c>
      <c r="BJ41" s="428"/>
      <c r="BK41" s="428"/>
      <c r="BL41" s="428"/>
      <c r="BM41" s="428"/>
      <c r="BN41" s="428"/>
      <c r="BO41" s="428"/>
      <c r="BP41" s="429"/>
    </row>
    <row r="42" spans="2:68" s="11" customFormat="1" ht="14.25" customHeight="1" x14ac:dyDescent="0.2">
      <c r="B42" s="435" t="e">
        <f>'Cronograma Global'!#REF!</f>
        <v>#REF!</v>
      </c>
      <c r="C42" s="436"/>
      <c r="D42" s="437"/>
      <c r="E42" s="430" t="e">
        <f>'Cronograma Global'!#REF!</f>
        <v>#REF!</v>
      </c>
      <c r="F42" s="431"/>
      <c r="G42" s="431"/>
      <c r="H42" s="431"/>
      <c r="I42" s="431"/>
      <c r="J42" s="431"/>
      <c r="K42" s="431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85"/>
      <c r="AD42" s="86"/>
      <c r="AE42" s="440" t="e">
        <f>'Cronograma Global'!#REF!</f>
        <v>#REF!</v>
      </c>
      <c r="AF42" s="440"/>
      <c r="AG42" s="440"/>
      <c r="AH42" s="440"/>
      <c r="AI42" s="440"/>
      <c r="AJ42" s="440"/>
      <c r="AK42" s="427" t="e">
        <f>'Cronograma Global'!#REF!</f>
        <v>#REF!</v>
      </c>
      <c r="AL42" s="427"/>
      <c r="AM42" s="427"/>
      <c r="AN42" s="427"/>
      <c r="AO42" s="427"/>
      <c r="AP42" s="427"/>
      <c r="AQ42" s="427"/>
      <c r="AR42" s="427"/>
      <c r="AS42" s="423"/>
      <c r="AT42" s="423"/>
      <c r="AU42" s="423"/>
      <c r="AV42" s="423"/>
      <c r="AW42" s="423"/>
      <c r="AX42" s="423"/>
      <c r="AY42" s="423"/>
      <c r="AZ42" s="423"/>
      <c r="BA42" s="427" t="e">
        <f>AK42+Mês04!BA42</f>
        <v>#REF!</v>
      </c>
      <c r="BB42" s="428"/>
      <c r="BC42" s="428"/>
      <c r="BD42" s="428"/>
      <c r="BE42" s="428"/>
      <c r="BF42" s="428"/>
      <c r="BG42" s="428"/>
      <c r="BH42" s="428"/>
      <c r="BI42" s="427">
        <f>AS42+Mês04!BI42</f>
        <v>0</v>
      </c>
      <c r="BJ42" s="428"/>
      <c r="BK42" s="428"/>
      <c r="BL42" s="428"/>
      <c r="BM42" s="428"/>
      <c r="BN42" s="428"/>
      <c r="BO42" s="428"/>
      <c r="BP42" s="429"/>
    </row>
    <row r="43" spans="2:68" s="11" customFormat="1" ht="14.25" customHeight="1" x14ac:dyDescent="0.2">
      <c r="B43" s="435" t="e">
        <f>'Cronograma Global'!#REF!</f>
        <v>#REF!</v>
      </c>
      <c r="C43" s="436"/>
      <c r="D43" s="437"/>
      <c r="E43" s="430" t="e">
        <f>'Cronograma Global'!#REF!</f>
        <v>#REF!</v>
      </c>
      <c r="F43" s="431"/>
      <c r="G43" s="431"/>
      <c r="H43" s="431"/>
      <c r="I43" s="431"/>
      <c r="J43" s="431"/>
      <c r="K43" s="431"/>
      <c r="L43" s="431"/>
      <c r="M43" s="431"/>
      <c r="N43" s="431"/>
      <c r="O43" s="431"/>
      <c r="P43" s="431"/>
      <c r="Q43" s="431"/>
      <c r="R43" s="431"/>
      <c r="S43" s="431"/>
      <c r="T43" s="431"/>
      <c r="U43" s="431"/>
      <c r="V43" s="431"/>
      <c r="W43" s="431"/>
      <c r="X43" s="431"/>
      <c r="Y43" s="431"/>
      <c r="Z43" s="431"/>
      <c r="AA43" s="431"/>
      <c r="AB43" s="431"/>
      <c r="AC43" s="85"/>
      <c r="AD43" s="86"/>
      <c r="AE43" s="440" t="e">
        <f>'Cronograma Global'!#REF!</f>
        <v>#REF!</v>
      </c>
      <c r="AF43" s="440"/>
      <c r="AG43" s="440"/>
      <c r="AH43" s="440"/>
      <c r="AI43" s="440"/>
      <c r="AJ43" s="440"/>
      <c r="AK43" s="427" t="e">
        <f>'Cronograma Global'!#REF!</f>
        <v>#REF!</v>
      </c>
      <c r="AL43" s="427"/>
      <c r="AM43" s="427"/>
      <c r="AN43" s="427"/>
      <c r="AO43" s="427"/>
      <c r="AP43" s="427"/>
      <c r="AQ43" s="427"/>
      <c r="AR43" s="427"/>
      <c r="AS43" s="423"/>
      <c r="AT43" s="423"/>
      <c r="AU43" s="423"/>
      <c r="AV43" s="423"/>
      <c r="AW43" s="423"/>
      <c r="AX43" s="423"/>
      <c r="AY43" s="423"/>
      <c r="AZ43" s="423"/>
      <c r="BA43" s="427" t="e">
        <f>AK43+Mês04!BA43</f>
        <v>#REF!</v>
      </c>
      <c r="BB43" s="428"/>
      <c r="BC43" s="428"/>
      <c r="BD43" s="428"/>
      <c r="BE43" s="428"/>
      <c r="BF43" s="428"/>
      <c r="BG43" s="428"/>
      <c r="BH43" s="428"/>
      <c r="BI43" s="427">
        <f>AS43+Mês04!BI43</f>
        <v>0</v>
      </c>
      <c r="BJ43" s="428"/>
      <c r="BK43" s="428"/>
      <c r="BL43" s="428"/>
      <c r="BM43" s="428"/>
      <c r="BN43" s="428"/>
      <c r="BO43" s="428"/>
      <c r="BP43" s="429"/>
    </row>
    <row r="44" spans="2:68" s="11" customFormat="1" ht="14.25" customHeight="1" x14ac:dyDescent="0.2">
      <c r="B44" s="435" t="e">
        <f>'Cronograma Global'!#REF!</f>
        <v>#REF!</v>
      </c>
      <c r="C44" s="436"/>
      <c r="D44" s="437"/>
      <c r="E44" s="430" t="e">
        <f>'Cronograma Global'!#REF!</f>
        <v>#REF!</v>
      </c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31"/>
      <c r="S44" s="431"/>
      <c r="T44" s="431"/>
      <c r="U44" s="431"/>
      <c r="V44" s="431"/>
      <c r="W44" s="431"/>
      <c r="X44" s="431"/>
      <c r="Y44" s="431"/>
      <c r="Z44" s="431"/>
      <c r="AA44" s="431"/>
      <c r="AB44" s="431"/>
      <c r="AC44" s="85"/>
      <c r="AD44" s="86"/>
      <c r="AE44" s="440" t="e">
        <f>'Cronograma Global'!#REF!</f>
        <v>#REF!</v>
      </c>
      <c r="AF44" s="440"/>
      <c r="AG44" s="440"/>
      <c r="AH44" s="440"/>
      <c r="AI44" s="440"/>
      <c r="AJ44" s="440"/>
      <c r="AK44" s="427" t="e">
        <f>'Cronograma Global'!#REF!</f>
        <v>#REF!</v>
      </c>
      <c r="AL44" s="427"/>
      <c r="AM44" s="427"/>
      <c r="AN44" s="427"/>
      <c r="AO44" s="427"/>
      <c r="AP44" s="427"/>
      <c r="AQ44" s="427"/>
      <c r="AR44" s="427"/>
      <c r="AS44" s="423"/>
      <c r="AT44" s="423"/>
      <c r="AU44" s="423"/>
      <c r="AV44" s="423"/>
      <c r="AW44" s="423"/>
      <c r="AX44" s="423"/>
      <c r="AY44" s="423"/>
      <c r="AZ44" s="423"/>
      <c r="BA44" s="427" t="e">
        <f>AK44+Mês04!BA44</f>
        <v>#REF!</v>
      </c>
      <c r="BB44" s="428"/>
      <c r="BC44" s="428"/>
      <c r="BD44" s="428"/>
      <c r="BE44" s="428"/>
      <c r="BF44" s="428"/>
      <c r="BG44" s="428"/>
      <c r="BH44" s="428"/>
      <c r="BI44" s="427">
        <f>AS44+Mês04!BI44</f>
        <v>100</v>
      </c>
      <c r="BJ44" s="428"/>
      <c r="BK44" s="428"/>
      <c r="BL44" s="428"/>
      <c r="BM44" s="428"/>
      <c r="BN44" s="428"/>
      <c r="BO44" s="428"/>
      <c r="BP44" s="429"/>
    </row>
    <row r="45" spans="2:68" s="11" customFormat="1" ht="14.25" customHeight="1" x14ac:dyDescent="0.2">
      <c r="B45" s="435" t="e">
        <f>'Cronograma Global'!#REF!</f>
        <v>#REF!</v>
      </c>
      <c r="C45" s="436"/>
      <c r="D45" s="437"/>
      <c r="E45" s="430" t="e">
        <f>'Cronograma Global'!#REF!</f>
        <v>#REF!</v>
      </c>
      <c r="F45" s="431"/>
      <c r="G45" s="431"/>
      <c r="H45" s="431"/>
      <c r="I45" s="431"/>
      <c r="J45" s="431"/>
      <c r="K45" s="431"/>
      <c r="L45" s="431"/>
      <c r="M45" s="431"/>
      <c r="N45" s="431"/>
      <c r="O45" s="431"/>
      <c r="P45" s="431"/>
      <c r="Q45" s="431"/>
      <c r="R45" s="431"/>
      <c r="S45" s="431"/>
      <c r="T45" s="431"/>
      <c r="U45" s="431"/>
      <c r="V45" s="431"/>
      <c r="W45" s="431"/>
      <c r="X45" s="431"/>
      <c r="Y45" s="431"/>
      <c r="Z45" s="431"/>
      <c r="AA45" s="431"/>
      <c r="AB45" s="431"/>
      <c r="AC45" s="85"/>
      <c r="AD45" s="86"/>
      <c r="AE45" s="440" t="e">
        <f>'Cronograma Global'!#REF!</f>
        <v>#REF!</v>
      </c>
      <c r="AF45" s="440"/>
      <c r="AG45" s="440"/>
      <c r="AH45" s="440"/>
      <c r="AI45" s="440"/>
      <c r="AJ45" s="440"/>
      <c r="AK45" s="427" t="e">
        <f>'Cronograma Global'!#REF!</f>
        <v>#REF!</v>
      </c>
      <c r="AL45" s="427"/>
      <c r="AM45" s="427"/>
      <c r="AN45" s="427"/>
      <c r="AO45" s="427"/>
      <c r="AP45" s="427"/>
      <c r="AQ45" s="427"/>
      <c r="AR45" s="427"/>
      <c r="AS45" s="423"/>
      <c r="AT45" s="423"/>
      <c r="AU45" s="423"/>
      <c r="AV45" s="423"/>
      <c r="AW45" s="423"/>
      <c r="AX45" s="423"/>
      <c r="AY45" s="423"/>
      <c r="AZ45" s="423"/>
      <c r="BA45" s="427" t="e">
        <f>AK45+Mês04!BA45</f>
        <v>#REF!</v>
      </c>
      <c r="BB45" s="428"/>
      <c r="BC45" s="428"/>
      <c r="BD45" s="428"/>
      <c r="BE45" s="428"/>
      <c r="BF45" s="428"/>
      <c r="BG45" s="428"/>
      <c r="BH45" s="428"/>
      <c r="BI45" s="427">
        <f>AS45+Mês04!BI45</f>
        <v>100</v>
      </c>
      <c r="BJ45" s="428"/>
      <c r="BK45" s="428"/>
      <c r="BL45" s="428"/>
      <c r="BM45" s="428"/>
      <c r="BN45" s="428"/>
      <c r="BO45" s="428"/>
      <c r="BP45" s="429"/>
    </row>
    <row r="46" spans="2:68" s="11" customFormat="1" ht="14.25" customHeight="1" x14ac:dyDescent="0.2">
      <c r="B46" s="435" t="e">
        <f>'Cronograma Global'!#REF!</f>
        <v>#REF!</v>
      </c>
      <c r="C46" s="436"/>
      <c r="D46" s="437"/>
      <c r="E46" s="430" t="e">
        <f>'Cronograma Global'!#REF!</f>
        <v>#REF!</v>
      </c>
      <c r="F46" s="431"/>
      <c r="G46" s="431"/>
      <c r="H46" s="431"/>
      <c r="I46" s="431"/>
      <c r="J46" s="43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31"/>
      <c r="AB46" s="431"/>
      <c r="AC46" s="85"/>
      <c r="AD46" s="86"/>
      <c r="AE46" s="440" t="e">
        <f>'Cronograma Global'!#REF!</f>
        <v>#REF!</v>
      </c>
      <c r="AF46" s="440"/>
      <c r="AG46" s="440"/>
      <c r="AH46" s="440"/>
      <c r="AI46" s="440"/>
      <c r="AJ46" s="440"/>
      <c r="AK46" s="427" t="e">
        <f>'Cronograma Global'!#REF!</f>
        <v>#REF!</v>
      </c>
      <c r="AL46" s="427"/>
      <c r="AM46" s="427"/>
      <c r="AN46" s="427"/>
      <c r="AO46" s="427"/>
      <c r="AP46" s="427"/>
      <c r="AQ46" s="427"/>
      <c r="AR46" s="427"/>
      <c r="AS46" s="423"/>
      <c r="AT46" s="423"/>
      <c r="AU46" s="423"/>
      <c r="AV46" s="423"/>
      <c r="AW46" s="423"/>
      <c r="AX46" s="423"/>
      <c r="AY46" s="423"/>
      <c r="AZ46" s="423"/>
      <c r="BA46" s="427" t="e">
        <f>AK46+Mês04!BA46</f>
        <v>#REF!</v>
      </c>
      <c r="BB46" s="428"/>
      <c r="BC46" s="428"/>
      <c r="BD46" s="428"/>
      <c r="BE46" s="428"/>
      <c r="BF46" s="428"/>
      <c r="BG46" s="428"/>
      <c r="BH46" s="428"/>
      <c r="BI46" s="427">
        <f>AS46+Mês04!BI46</f>
        <v>0</v>
      </c>
      <c r="BJ46" s="428"/>
      <c r="BK46" s="428"/>
      <c r="BL46" s="428"/>
      <c r="BM46" s="428"/>
      <c r="BN46" s="428"/>
      <c r="BO46" s="428"/>
      <c r="BP46" s="429"/>
    </row>
    <row r="47" spans="2:68" s="11" customFormat="1" ht="14.25" customHeight="1" x14ac:dyDescent="0.2">
      <c r="B47" s="435" t="e">
        <f>'Cronograma Global'!#REF!</f>
        <v>#REF!</v>
      </c>
      <c r="C47" s="436"/>
      <c r="D47" s="437"/>
      <c r="E47" s="430" t="e">
        <f>'Cronograma Global'!#REF!</f>
        <v>#REF!</v>
      </c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431"/>
      <c r="S47" s="431"/>
      <c r="T47" s="431"/>
      <c r="U47" s="431"/>
      <c r="V47" s="431"/>
      <c r="W47" s="431"/>
      <c r="X47" s="431"/>
      <c r="Y47" s="431"/>
      <c r="Z47" s="431"/>
      <c r="AA47" s="431"/>
      <c r="AB47" s="431"/>
      <c r="AC47" s="85"/>
      <c r="AD47" s="86"/>
      <c r="AE47" s="440" t="e">
        <f>'Cronograma Global'!#REF!</f>
        <v>#REF!</v>
      </c>
      <c r="AF47" s="440"/>
      <c r="AG47" s="440"/>
      <c r="AH47" s="440"/>
      <c r="AI47" s="440"/>
      <c r="AJ47" s="440"/>
      <c r="AK47" s="427" t="e">
        <f>'Cronograma Global'!#REF!</f>
        <v>#REF!</v>
      </c>
      <c r="AL47" s="427"/>
      <c r="AM47" s="427"/>
      <c r="AN47" s="427"/>
      <c r="AO47" s="427"/>
      <c r="AP47" s="427"/>
      <c r="AQ47" s="427"/>
      <c r="AR47" s="427"/>
      <c r="AS47" s="423"/>
      <c r="AT47" s="423"/>
      <c r="AU47" s="423"/>
      <c r="AV47" s="423"/>
      <c r="AW47" s="423"/>
      <c r="AX47" s="423"/>
      <c r="AY47" s="423"/>
      <c r="AZ47" s="423"/>
      <c r="BA47" s="427" t="e">
        <f>AK47+Mês04!BA47</f>
        <v>#REF!</v>
      </c>
      <c r="BB47" s="428"/>
      <c r="BC47" s="428"/>
      <c r="BD47" s="428"/>
      <c r="BE47" s="428"/>
      <c r="BF47" s="428"/>
      <c r="BG47" s="428"/>
      <c r="BH47" s="428"/>
      <c r="BI47" s="427">
        <f>AS47+Mês04!BI47</f>
        <v>100</v>
      </c>
      <c r="BJ47" s="428"/>
      <c r="BK47" s="428"/>
      <c r="BL47" s="428"/>
      <c r="BM47" s="428"/>
      <c r="BN47" s="428"/>
      <c r="BO47" s="428"/>
      <c r="BP47" s="429"/>
    </row>
    <row r="48" spans="2:68" s="11" customFormat="1" ht="14.25" customHeight="1" x14ac:dyDescent="0.2">
      <c r="B48" s="435" t="e">
        <f>'Cronograma Global'!#REF!</f>
        <v>#REF!</v>
      </c>
      <c r="C48" s="436"/>
      <c r="D48" s="437"/>
      <c r="E48" s="430" t="e">
        <f>'Cronograma Global'!#REF!</f>
        <v>#REF!</v>
      </c>
      <c r="F48" s="431"/>
      <c r="G48" s="431"/>
      <c r="H48" s="431"/>
      <c r="I48" s="431"/>
      <c r="J48" s="431"/>
      <c r="K48" s="431"/>
      <c r="L48" s="431"/>
      <c r="M48" s="431"/>
      <c r="N48" s="431"/>
      <c r="O48" s="431"/>
      <c r="P48" s="431"/>
      <c r="Q48" s="431"/>
      <c r="R48" s="431"/>
      <c r="S48" s="431"/>
      <c r="T48" s="431"/>
      <c r="U48" s="431"/>
      <c r="V48" s="431"/>
      <c r="W48" s="431"/>
      <c r="X48" s="431"/>
      <c r="Y48" s="431"/>
      <c r="Z48" s="431"/>
      <c r="AA48" s="431"/>
      <c r="AB48" s="431"/>
      <c r="AC48" s="85"/>
      <c r="AD48" s="86"/>
      <c r="AE48" s="440" t="e">
        <f>'Cronograma Global'!#REF!</f>
        <v>#REF!</v>
      </c>
      <c r="AF48" s="440"/>
      <c r="AG48" s="440"/>
      <c r="AH48" s="440"/>
      <c r="AI48" s="440"/>
      <c r="AJ48" s="440"/>
      <c r="AK48" s="427" t="e">
        <f>'Cronograma Global'!#REF!</f>
        <v>#REF!</v>
      </c>
      <c r="AL48" s="427"/>
      <c r="AM48" s="427"/>
      <c r="AN48" s="427"/>
      <c r="AO48" s="427"/>
      <c r="AP48" s="427"/>
      <c r="AQ48" s="427"/>
      <c r="AR48" s="427"/>
      <c r="AS48" s="423"/>
      <c r="AT48" s="423"/>
      <c r="AU48" s="423"/>
      <c r="AV48" s="423"/>
      <c r="AW48" s="423"/>
      <c r="AX48" s="423"/>
      <c r="AY48" s="423"/>
      <c r="AZ48" s="423"/>
      <c r="BA48" s="427" t="e">
        <f>AK48+Mês04!BA48</f>
        <v>#REF!</v>
      </c>
      <c r="BB48" s="428"/>
      <c r="BC48" s="428"/>
      <c r="BD48" s="428"/>
      <c r="BE48" s="428"/>
      <c r="BF48" s="428"/>
      <c r="BG48" s="428"/>
      <c r="BH48" s="428"/>
      <c r="BI48" s="427">
        <f>AS48+Mês04!BI48</f>
        <v>100</v>
      </c>
      <c r="BJ48" s="428"/>
      <c r="BK48" s="428"/>
      <c r="BL48" s="428"/>
      <c r="BM48" s="428"/>
      <c r="BN48" s="428"/>
      <c r="BO48" s="428"/>
      <c r="BP48" s="429"/>
    </row>
    <row r="49" spans="2:68" s="11" customFormat="1" ht="14.25" customHeight="1" x14ac:dyDescent="0.2">
      <c r="B49" s="435" t="e">
        <f>'Cronograma Global'!#REF!</f>
        <v>#REF!</v>
      </c>
      <c r="C49" s="436"/>
      <c r="D49" s="437"/>
      <c r="E49" s="430" t="e">
        <f>'Cronograma Global'!#REF!</f>
        <v>#REF!</v>
      </c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1"/>
      <c r="R49" s="431"/>
      <c r="S49" s="431"/>
      <c r="T49" s="431"/>
      <c r="U49" s="431"/>
      <c r="V49" s="431"/>
      <c r="W49" s="431"/>
      <c r="X49" s="431"/>
      <c r="Y49" s="431"/>
      <c r="Z49" s="431"/>
      <c r="AA49" s="431"/>
      <c r="AB49" s="431"/>
      <c r="AC49" s="85"/>
      <c r="AD49" s="86"/>
      <c r="AE49" s="440" t="e">
        <f>'Cronograma Global'!#REF!</f>
        <v>#REF!</v>
      </c>
      <c r="AF49" s="440"/>
      <c r="AG49" s="440"/>
      <c r="AH49" s="440"/>
      <c r="AI49" s="440"/>
      <c r="AJ49" s="440"/>
      <c r="AK49" s="427" t="e">
        <f>'Cronograma Global'!#REF!</f>
        <v>#REF!</v>
      </c>
      <c r="AL49" s="427"/>
      <c r="AM49" s="427"/>
      <c r="AN49" s="427"/>
      <c r="AO49" s="427"/>
      <c r="AP49" s="427"/>
      <c r="AQ49" s="427"/>
      <c r="AR49" s="427"/>
      <c r="AS49" s="423"/>
      <c r="AT49" s="423"/>
      <c r="AU49" s="423"/>
      <c r="AV49" s="423"/>
      <c r="AW49" s="423"/>
      <c r="AX49" s="423"/>
      <c r="AY49" s="423"/>
      <c r="AZ49" s="423"/>
      <c r="BA49" s="427" t="e">
        <f>AK49+Mês04!BA49</f>
        <v>#REF!</v>
      </c>
      <c r="BB49" s="428"/>
      <c r="BC49" s="428"/>
      <c r="BD49" s="428"/>
      <c r="BE49" s="428"/>
      <c r="BF49" s="428"/>
      <c r="BG49" s="428"/>
      <c r="BH49" s="428"/>
      <c r="BI49" s="427">
        <f>AS49+Mês04!BI49</f>
        <v>100</v>
      </c>
      <c r="BJ49" s="428"/>
      <c r="BK49" s="428"/>
      <c r="BL49" s="428"/>
      <c r="BM49" s="428"/>
      <c r="BN49" s="428"/>
      <c r="BO49" s="428"/>
      <c r="BP49" s="429"/>
    </row>
    <row r="50" spans="2:68" s="11" customFormat="1" ht="14.25" customHeight="1" x14ac:dyDescent="0.2">
      <c r="B50" s="435" t="e">
        <f>'Cronograma Global'!#REF!</f>
        <v>#REF!</v>
      </c>
      <c r="C50" s="436"/>
      <c r="D50" s="437"/>
      <c r="E50" s="430" t="e">
        <f>'Cronograma Global'!#REF!</f>
        <v>#REF!</v>
      </c>
      <c r="F50" s="431"/>
      <c r="G50" s="431"/>
      <c r="H50" s="431"/>
      <c r="I50" s="431"/>
      <c r="J50" s="431"/>
      <c r="K50" s="431"/>
      <c r="L50" s="431"/>
      <c r="M50" s="431"/>
      <c r="N50" s="431"/>
      <c r="O50" s="431"/>
      <c r="P50" s="431"/>
      <c r="Q50" s="431"/>
      <c r="R50" s="431"/>
      <c r="S50" s="431"/>
      <c r="T50" s="431"/>
      <c r="U50" s="431"/>
      <c r="V50" s="431"/>
      <c r="W50" s="431"/>
      <c r="X50" s="431"/>
      <c r="Y50" s="431"/>
      <c r="Z50" s="431"/>
      <c r="AA50" s="431"/>
      <c r="AB50" s="431"/>
      <c r="AC50" s="85"/>
      <c r="AD50" s="86"/>
      <c r="AE50" s="440" t="e">
        <f>'Cronograma Global'!#REF!</f>
        <v>#REF!</v>
      </c>
      <c r="AF50" s="440"/>
      <c r="AG50" s="440"/>
      <c r="AH50" s="440"/>
      <c r="AI50" s="440"/>
      <c r="AJ50" s="440"/>
      <c r="AK50" s="427" t="e">
        <f>'Cronograma Global'!#REF!</f>
        <v>#REF!</v>
      </c>
      <c r="AL50" s="427"/>
      <c r="AM50" s="427"/>
      <c r="AN50" s="427"/>
      <c r="AO50" s="427"/>
      <c r="AP50" s="427"/>
      <c r="AQ50" s="427"/>
      <c r="AR50" s="427"/>
      <c r="AS50" s="423"/>
      <c r="AT50" s="423"/>
      <c r="AU50" s="423"/>
      <c r="AV50" s="423"/>
      <c r="AW50" s="423"/>
      <c r="AX50" s="423"/>
      <c r="AY50" s="423"/>
      <c r="AZ50" s="423"/>
      <c r="BA50" s="427" t="e">
        <f>AK50+Mês04!BA50</f>
        <v>#REF!</v>
      </c>
      <c r="BB50" s="428"/>
      <c r="BC50" s="428"/>
      <c r="BD50" s="428"/>
      <c r="BE50" s="428"/>
      <c r="BF50" s="428"/>
      <c r="BG50" s="428"/>
      <c r="BH50" s="428"/>
      <c r="BI50" s="427">
        <f>AS50+Mês04!BI50</f>
        <v>0</v>
      </c>
      <c r="BJ50" s="428"/>
      <c r="BK50" s="428"/>
      <c r="BL50" s="428"/>
      <c r="BM50" s="428"/>
      <c r="BN50" s="428"/>
      <c r="BO50" s="428"/>
      <c r="BP50" s="429"/>
    </row>
    <row r="51" spans="2:68" s="11" customFormat="1" ht="14.25" customHeight="1" x14ac:dyDescent="0.2">
      <c r="B51" s="435" t="e">
        <f>'Cronograma Global'!#REF!</f>
        <v>#REF!</v>
      </c>
      <c r="C51" s="436"/>
      <c r="D51" s="437"/>
      <c r="E51" s="430" t="e">
        <f>'Cronograma Global'!#REF!</f>
        <v>#REF!</v>
      </c>
      <c r="F51" s="431"/>
      <c r="G51" s="431"/>
      <c r="H51" s="431"/>
      <c r="I51" s="431"/>
      <c r="J51" s="431"/>
      <c r="K51" s="431"/>
      <c r="L51" s="431"/>
      <c r="M51" s="431"/>
      <c r="N51" s="431"/>
      <c r="O51" s="431"/>
      <c r="P51" s="431"/>
      <c r="Q51" s="431"/>
      <c r="R51" s="431"/>
      <c r="S51" s="431"/>
      <c r="T51" s="431"/>
      <c r="U51" s="431"/>
      <c r="V51" s="431"/>
      <c r="W51" s="431"/>
      <c r="X51" s="431"/>
      <c r="Y51" s="431"/>
      <c r="Z51" s="431"/>
      <c r="AA51" s="431"/>
      <c r="AB51" s="431"/>
      <c r="AC51" s="85"/>
      <c r="AD51" s="86"/>
      <c r="AE51" s="440" t="e">
        <f>'Cronograma Global'!#REF!</f>
        <v>#REF!</v>
      </c>
      <c r="AF51" s="440"/>
      <c r="AG51" s="440"/>
      <c r="AH51" s="440"/>
      <c r="AI51" s="440"/>
      <c r="AJ51" s="440"/>
      <c r="AK51" s="427" t="e">
        <f>'Cronograma Global'!#REF!</f>
        <v>#REF!</v>
      </c>
      <c r="AL51" s="427"/>
      <c r="AM51" s="427"/>
      <c r="AN51" s="427"/>
      <c r="AO51" s="427"/>
      <c r="AP51" s="427"/>
      <c r="AQ51" s="427"/>
      <c r="AR51" s="427"/>
      <c r="AS51" s="423"/>
      <c r="AT51" s="423"/>
      <c r="AU51" s="423"/>
      <c r="AV51" s="423"/>
      <c r="AW51" s="423"/>
      <c r="AX51" s="423"/>
      <c r="AY51" s="423"/>
      <c r="AZ51" s="423"/>
      <c r="BA51" s="427" t="e">
        <f>AK51+Mês04!BA51</f>
        <v>#REF!</v>
      </c>
      <c r="BB51" s="428"/>
      <c r="BC51" s="428"/>
      <c r="BD51" s="428"/>
      <c r="BE51" s="428"/>
      <c r="BF51" s="428"/>
      <c r="BG51" s="428"/>
      <c r="BH51" s="428"/>
      <c r="BI51" s="427">
        <f>AS51+Mês04!BI51</f>
        <v>100</v>
      </c>
      <c r="BJ51" s="428"/>
      <c r="BK51" s="428"/>
      <c r="BL51" s="428"/>
      <c r="BM51" s="428"/>
      <c r="BN51" s="428"/>
      <c r="BO51" s="428"/>
      <c r="BP51" s="429"/>
    </row>
    <row r="52" spans="2:68" s="11" customFormat="1" ht="14.25" customHeight="1" x14ac:dyDescent="0.2">
      <c r="B52" s="435" t="e">
        <f>'Cronograma Global'!#REF!</f>
        <v>#REF!</v>
      </c>
      <c r="C52" s="436"/>
      <c r="D52" s="437"/>
      <c r="E52" s="430" t="e">
        <f>'Cronograma Global'!#REF!</f>
        <v>#REF!</v>
      </c>
      <c r="F52" s="431"/>
      <c r="G52" s="431"/>
      <c r="H52" s="431"/>
      <c r="I52" s="431"/>
      <c r="J52" s="431"/>
      <c r="K52" s="431"/>
      <c r="L52" s="431"/>
      <c r="M52" s="431"/>
      <c r="N52" s="431"/>
      <c r="O52" s="431"/>
      <c r="P52" s="431"/>
      <c r="Q52" s="431"/>
      <c r="R52" s="431"/>
      <c r="S52" s="431"/>
      <c r="T52" s="431"/>
      <c r="U52" s="431"/>
      <c r="V52" s="431"/>
      <c r="W52" s="431"/>
      <c r="X52" s="431"/>
      <c r="Y52" s="431"/>
      <c r="Z52" s="431"/>
      <c r="AA52" s="431"/>
      <c r="AB52" s="431"/>
      <c r="AC52" s="85"/>
      <c r="AD52" s="86"/>
      <c r="AE52" s="440" t="e">
        <f>'Cronograma Global'!#REF!</f>
        <v>#REF!</v>
      </c>
      <c r="AF52" s="440"/>
      <c r="AG52" s="440"/>
      <c r="AH52" s="440"/>
      <c r="AI52" s="440"/>
      <c r="AJ52" s="440"/>
      <c r="AK52" s="427" t="e">
        <f>'Cronograma Global'!#REF!</f>
        <v>#REF!</v>
      </c>
      <c r="AL52" s="427"/>
      <c r="AM52" s="427"/>
      <c r="AN52" s="427"/>
      <c r="AO52" s="427"/>
      <c r="AP52" s="427"/>
      <c r="AQ52" s="427"/>
      <c r="AR52" s="427"/>
      <c r="AS52" s="423"/>
      <c r="AT52" s="423"/>
      <c r="AU52" s="423"/>
      <c r="AV52" s="423"/>
      <c r="AW52" s="423"/>
      <c r="AX52" s="423"/>
      <c r="AY52" s="423"/>
      <c r="AZ52" s="423"/>
      <c r="BA52" s="427" t="e">
        <f>AK52+Mês04!BA52</f>
        <v>#REF!</v>
      </c>
      <c r="BB52" s="428"/>
      <c r="BC52" s="428"/>
      <c r="BD52" s="428"/>
      <c r="BE52" s="428"/>
      <c r="BF52" s="428"/>
      <c r="BG52" s="428"/>
      <c r="BH52" s="428"/>
      <c r="BI52" s="427">
        <f>AS52+Mês04!BI52</f>
        <v>84.03</v>
      </c>
      <c r="BJ52" s="428"/>
      <c r="BK52" s="428"/>
      <c r="BL52" s="428"/>
      <c r="BM52" s="428"/>
      <c r="BN52" s="428"/>
      <c r="BO52" s="428"/>
      <c r="BP52" s="429"/>
    </row>
    <row r="53" spans="2:68" s="11" customFormat="1" ht="14.25" customHeight="1" x14ac:dyDescent="0.2">
      <c r="B53" s="435" t="e">
        <f>'Cronograma Global'!#REF!</f>
        <v>#REF!</v>
      </c>
      <c r="C53" s="436"/>
      <c r="D53" s="437"/>
      <c r="E53" s="430" t="e">
        <f>'Cronograma Global'!#REF!</f>
        <v>#REF!</v>
      </c>
      <c r="F53" s="431"/>
      <c r="G53" s="431"/>
      <c r="H53" s="431"/>
      <c r="I53" s="431"/>
      <c r="J53" s="431"/>
      <c r="K53" s="431"/>
      <c r="L53" s="431"/>
      <c r="M53" s="431"/>
      <c r="N53" s="431"/>
      <c r="O53" s="431"/>
      <c r="P53" s="431"/>
      <c r="Q53" s="431"/>
      <c r="R53" s="431"/>
      <c r="S53" s="431"/>
      <c r="T53" s="431"/>
      <c r="U53" s="431"/>
      <c r="V53" s="431"/>
      <c r="W53" s="431"/>
      <c r="X53" s="431"/>
      <c r="Y53" s="431"/>
      <c r="Z53" s="431"/>
      <c r="AA53" s="431"/>
      <c r="AB53" s="431"/>
      <c r="AC53" s="85"/>
      <c r="AD53" s="86"/>
      <c r="AE53" s="440" t="e">
        <f>'Cronograma Global'!#REF!</f>
        <v>#REF!</v>
      </c>
      <c r="AF53" s="440"/>
      <c r="AG53" s="440"/>
      <c r="AH53" s="440"/>
      <c r="AI53" s="440"/>
      <c r="AJ53" s="440"/>
      <c r="AK53" s="427" t="e">
        <f>'Cronograma Global'!#REF!</f>
        <v>#REF!</v>
      </c>
      <c r="AL53" s="427"/>
      <c r="AM53" s="427"/>
      <c r="AN53" s="427"/>
      <c r="AO53" s="427"/>
      <c r="AP53" s="427"/>
      <c r="AQ53" s="427"/>
      <c r="AR53" s="427"/>
      <c r="AS53" s="423"/>
      <c r="AT53" s="423"/>
      <c r="AU53" s="423"/>
      <c r="AV53" s="423"/>
      <c r="AW53" s="423"/>
      <c r="AX53" s="423"/>
      <c r="AY53" s="423"/>
      <c r="AZ53" s="423"/>
      <c r="BA53" s="427" t="e">
        <f>AK53+Mês04!BA53</f>
        <v>#REF!</v>
      </c>
      <c r="BB53" s="428"/>
      <c r="BC53" s="428"/>
      <c r="BD53" s="428"/>
      <c r="BE53" s="428"/>
      <c r="BF53" s="428"/>
      <c r="BG53" s="428"/>
      <c r="BH53" s="428"/>
      <c r="BI53" s="427">
        <f>AS53+Mês04!BI53</f>
        <v>0</v>
      </c>
      <c r="BJ53" s="428"/>
      <c r="BK53" s="428"/>
      <c r="BL53" s="428"/>
      <c r="BM53" s="428"/>
      <c r="BN53" s="428"/>
      <c r="BO53" s="428"/>
      <c r="BP53" s="429"/>
    </row>
    <row r="54" spans="2:68" s="11" customFormat="1" ht="14.25" customHeight="1" x14ac:dyDescent="0.2">
      <c r="B54" s="435" t="e">
        <f>'Cronograma Global'!#REF!</f>
        <v>#REF!</v>
      </c>
      <c r="C54" s="436"/>
      <c r="D54" s="437"/>
      <c r="E54" s="430" t="e">
        <f>'Cronograma Global'!#REF!</f>
        <v>#REF!</v>
      </c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431"/>
      <c r="Z54" s="431"/>
      <c r="AA54" s="431"/>
      <c r="AB54" s="431"/>
      <c r="AC54" s="85"/>
      <c r="AD54" s="86"/>
      <c r="AE54" s="440" t="e">
        <f>'Cronograma Global'!#REF!</f>
        <v>#REF!</v>
      </c>
      <c r="AF54" s="440"/>
      <c r="AG54" s="440"/>
      <c r="AH54" s="440"/>
      <c r="AI54" s="440"/>
      <c r="AJ54" s="440"/>
      <c r="AK54" s="427" t="e">
        <f>'Cronograma Global'!#REF!</f>
        <v>#REF!</v>
      </c>
      <c r="AL54" s="427"/>
      <c r="AM54" s="427"/>
      <c r="AN54" s="427"/>
      <c r="AO54" s="427"/>
      <c r="AP54" s="427"/>
      <c r="AQ54" s="427"/>
      <c r="AR54" s="427"/>
      <c r="AS54" s="423"/>
      <c r="AT54" s="423"/>
      <c r="AU54" s="423"/>
      <c r="AV54" s="423"/>
      <c r="AW54" s="423"/>
      <c r="AX54" s="423"/>
      <c r="AY54" s="423"/>
      <c r="AZ54" s="423"/>
      <c r="BA54" s="427" t="e">
        <f>AK54+Mês04!BA54</f>
        <v>#REF!</v>
      </c>
      <c r="BB54" s="428"/>
      <c r="BC54" s="428"/>
      <c r="BD54" s="428"/>
      <c r="BE54" s="428"/>
      <c r="BF54" s="428"/>
      <c r="BG54" s="428"/>
      <c r="BH54" s="428"/>
      <c r="BI54" s="427">
        <f>AS54+Mês04!BI54</f>
        <v>60</v>
      </c>
      <c r="BJ54" s="428"/>
      <c r="BK54" s="428"/>
      <c r="BL54" s="428"/>
      <c r="BM54" s="428"/>
      <c r="BN54" s="428"/>
      <c r="BO54" s="428"/>
      <c r="BP54" s="429"/>
    </row>
    <row r="55" spans="2:68" s="11" customFormat="1" ht="14.25" customHeight="1" x14ac:dyDescent="0.2">
      <c r="B55" s="435" t="e">
        <f>'Cronograma Global'!#REF!</f>
        <v>#REF!</v>
      </c>
      <c r="C55" s="436"/>
      <c r="D55" s="437"/>
      <c r="E55" s="430" t="e">
        <f>'Cronograma Global'!#REF!</f>
        <v>#REF!</v>
      </c>
      <c r="F55" s="431"/>
      <c r="G55" s="431"/>
      <c r="H55" s="431"/>
      <c r="I55" s="431"/>
      <c r="J55" s="431"/>
      <c r="K55" s="431"/>
      <c r="L55" s="431"/>
      <c r="M55" s="431"/>
      <c r="N55" s="431"/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85"/>
      <c r="AD55" s="86"/>
      <c r="AE55" s="440" t="e">
        <f>'Cronograma Global'!#REF!</f>
        <v>#REF!</v>
      </c>
      <c r="AF55" s="440"/>
      <c r="AG55" s="440"/>
      <c r="AH55" s="440"/>
      <c r="AI55" s="440"/>
      <c r="AJ55" s="440"/>
      <c r="AK55" s="427" t="e">
        <f>'Cronograma Global'!#REF!</f>
        <v>#REF!</v>
      </c>
      <c r="AL55" s="427"/>
      <c r="AM55" s="427"/>
      <c r="AN55" s="427"/>
      <c r="AO55" s="427"/>
      <c r="AP55" s="427"/>
      <c r="AQ55" s="427"/>
      <c r="AR55" s="427"/>
      <c r="AS55" s="423"/>
      <c r="AT55" s="423"/>
      <c r="AU55" s="423"/>
      <c r="AV55" s="423"/>
      <c r="AW55" s="423"/>
      <c r="AX55" s="423"/>
      <c r="AY55" s="423"/>
      <c r="AZ55" s="423"/>
      <c r="BA55" s="427" t="e">
        <f>AK55+Mês04!BA55</f>
        <v>#REF!</v>
      </c>
      <c r="BB55" s="428"/>
      <c r="BC55" s="428"/>
      <c r="BD55" s="428"/>
      <c r="BE55" s="428"/>
      <c r="BF55" s="428"/>
      <c r="BG55" s="428"/>
      <c r="BH55" s="428"/>
      <c r="BI55" s="427">
        <f>AS55+Mês04!BI55</f>
        <v>60</v>
      </c>
      <c r="BJ55" s="428"/>
      <c r="BK55" s="428"/>
      <c r="BL55" s="428"/>
      <c r="BM55" s="428"/>
      <c r="BN55" s="428"/>
      <c r="BO55" s="428"/>
      <c r="BP55" s="429"/>
    </row>
    <row r="56" spans="2:68" s="11" customFormat="1" ht="14.25" customHeight="1" x14ac:dyDescent="0.2">
      <c r="B56" s="435" t="e">
        <f>'Cronograma Global'!#REF!</f>
        <v>#REF!</v>
      </c>
      <c r="C56" s="436"/>
      <c r="D56" s="437"/>
      <c r="E56" s="430" t="e">
        <f>'Cronograma Global'!#REF!</f>
        <v>#REF!</v>
      </c>
      <c r="F56" s="431"/>
      <c r="G56" s="431"/>
      <c r="H56" s="431"/>
      <c r="I56" s="431"/>
      <c r="J56" s="431"/>
      <c r="K56" s="431"/>
      <c r="L56" s="431"/>
      <c r="M56" s="431"/>
      <c r="N56" s="431"/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85"/>
      <c r="AD56" s="86"/>
      <c r="AE56" s="440" t="e">
        <f>'Cronograma Global'!#REF!</f>
        <v>#REF!</v>
      </c>
      <c r="AF56" s="440"/>
      <c r="AG56" s="440"/>
      <c r="AH56" s="440"/>
      <c r="AI56" s="440"/>
      <c r="AJ56" s="440"/>
      <c r="AK56" s="427" t="e">
        <f>'Cronograma Global'!#REF!</f>
        <v>#REF!</v>
      </c>
      <c r="AL56" s="427"/>
      <c r="AM56" s="427"/>
      <c r="AN56" s="427"/>
      <c r="AO56" s="427"/>
      <c r="AP56" s="427"/>
      <c r="AQ56" s="427"/>
      <c r="AR56" s="427"/>
      <c r="AS56" s="423"/>
      <c r="AT56" s="423"/>
      <c r="AU56" s="423"/>
      <c r="AV56" s="423"/>
      <c r="AW56" s="423"/>
      <c r="AX56" s="423"/>
      <c r="AY56" s="423"/>
      <c r="AZ56" s="423"/>
      <c r="BA56" s="427" t="e">
        <f>AK56+Mês04!BA56</f>
        <v>#REF!</v>
      </c>
      <c r="BB56" s="428"/>
      <c r="BC56" s="428"/>
      <c r="BD56" s="428"/>
      <c r="BE56" s="428"/>
      <c r="BF56" s="428"/>
      <c r="BG56" s="428"/>
      <c r="BH56" s="428"/>
      <c r="BI56" s="427">
        <f>AS56+Mês04!BI56</f>
        <v>0</v>
      </c>
      <c r="BJ56" s="428"/>
      <c r="BK56" s="428"/>
      <c r="BL56" s="428"/>
      <c r="BM56" s="428"/>
      <c r="BN56" s="428"/>
      <c r="BO56" s="428"/>
      <c r="BP56" s="429"/>
    </row>
    <row r="57" spans="2:68" s="11" customFormat="1" ht="14.25" customHeight="1" x14ac:dyDescent="0.2">
      <c r="B57" s="435" t="e">
        <f>'Cronograma Global'!#REF!</f>
        <v>#REF!</v>
      </c>
      <c r="C57" s="436"/>
      <c r="D57" s="437"/>
      <c r="E57" s="430" t="e">
        <f>'Cronograma Global'!#REF!</f>
        <v>#REF!</v>
      </c>
      <c r="F57" s="431"/>
      <c r="G57" s="431"/>
      <c r="H57" s="431"/>
      <c r="I57" s="431"/>
      <c r="J57" s="43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31"/>
      <c r="AB57" s="431"/>
      <c r="AC57" s="85"/>
      <c r="AD57" s="86"/>
      <c r="AE57" s="440" t="e">
        <f>'Cronograma Global'!#REF!</f>
        <v>#REF!</v>
      </c>
      <c r="AF57" s="440"/>
      <c r="AG57" s="440"/>
      <c r="AH57" s="440"/>
      <c r="AI57" s="440"/>
      <c r="AJ57" s="440"/>
      <c r="AK57" s="427" t="e">
        <f>'Cronograma Global'!#REF!</f>
        <v>#REF!</v>
      </c>
      <c r="AL57" s="427"/>
      <c r="AM57" s="427"/>
      <c r="AN57" s="427"/>
      <c r="AO57" s="427"/>
      <c r="AP57" s="427"/>
      <c r="AQ57" s="427"/>
      <c r="AR57" s="427"/>
      <c r="AS57" s="423"/>
      <c r="AT57" s="423"/>
      <c r="AU57" s="423"/>
      <c r="AV57" s="423"/>
      <c r="AW57" s="423"/>
      <c r="AX57" s="423"/>
      <c r="AY57" s="423"/>
      <c r="AZ57" s="423"/>
      <c r="BA57" s="427" t="e">
        <f>AK57+Mês04!BA57</f>
        <v>#REF!</v>
      </c>
      <c r="BB57" s="428"/>
      <c r="BC57" s="428"/>
      <c r="BD57" s="428"/>
      <c r="BE57" s="428"/>
      <c r="BF57" s="428"/>
      <c r="BG57" s="428"/>
      <c r="BH57" s="428"/>
      <c r="BI57" s="427">
        <f>AS57+Mês04!BI57</f>
        <v>18.100000000000001</v>
      </c>
      <c r="BJ57" s="428"/>
      <c r="BK57" s="428"/>
      <c r="BL57" s="428"/>
      <c r="BM57" s="428"/>
      <c r="BN57" s="428"/>
      <c r="BO57" s="428"/>
      <c r="BP57" s="429"/>
    </row>
    <row r="58" spans="2:68" s="11" customFormat="1" ht="14.25" customHeight="1" x14ac:dyDescent="0.2">
      <c r="B58" s="435" t="e">
        <f>'Cronograma Global'!#REF!</f>
        <v>#REF!</v>
      </c>
      <c r="C58" s="436"/>
      <c r="D58" s="437"/>
      <c r="E58" s="430" t="e">
        <f>'Cronograma Global'!#REF!</f>
        <v>#REF!</v>
      </c>
      <c r="F58" s="431"/>
      <c r="G58" s="431"/>
      <c r="H58" s="431"/>
      <c r="I58" s="431"/>
      <c r="J58" s="431"/>
      <c r="K58" s="431"/>
      <c r="L58" s="431"/>
      <c r="M58" s="431"/>
      <c r="N58" s="431"/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85"/>
      <c r="AD58" s="86"/>
      <c r="AE58" s="440" t="e">
        <f>'Cronograma Global'!#REF!</f>
        <v>#REF!</v>
      </c>
      <c r="AF58" s="440"/>
      <c r="AG58" s="440"/>
      <c r="AH58" s="440"/>
      <c r="AI58" s="440"/>
      <c r="AJ58" s="440"/>
      <c r="AK58" s="427" t="e">
        <f>'Cronograma Global'!#REF!</f>
        <v>#REF!</v>
      </c>
      <c r="AL58" s="427"/>
      <c r="AM58" s="427"/>
      <c r="AN58" s="427"/>
      <c r="AO58" s="427"/>
      <c r="AP58" s="427"/>
      <c r="AQ58" s="427"/>
      <c r="AR58" s="427"/>
      <c r="AS58" s="423"/>
      <c r="AT58" s="423"/>
      <c r="AU58" s="423"/>
      <c r="AV58" s="423"/>
      <c r="AW58" s="423"/>
      <c r="AX58" s="423"/>
      <c r="AY58" s="423"/>
      <c r="AZ58" s="423"/>
      <c r="BA58" s="427" t="e">
        <f>AK58+Mês04!BA58</f>
        <v>#REF!</v>
      </c>
      <c r="BB58" s="428"/>
      <c r="BC58" s="428"/>
      <c r="BD58" s="428"/>
      <c r="BE58" s="428"/>
      <c r="BF58" s="428"/>
      <c r="BG58" s="428"/>
      <c r="BH58" s="428"/>
      <c r="BI58" s="427">
        <f>AS58+Mês04!BI58</f>
        <v>18.100000000000001</v>
      </c>
      <c r="BJ58" s="428"/>
      <c r="BK58" s="428"/>
      <c r="BL58" s="428"/>
      <c r="BM58" s="428"/>
      <c r="BN58" s="428"/>
      <c r="BO58" s="428"/>
      <c r="BP58" s="429"/>
    </row>
    <row r="59" spans="2:68" s="11" customFormat="1" ht="14.25" customHeight="1" x14ac:dyDescent="0.2">
      <c r="B59" s="435" t="e">
        <f>'Cronograma Global'!#REF!</f>
        <v>#REF!</v>
      </c>
      <c r="C59" s="436"/>
      <c r="D59" s="437"/>
      <c r="E59" s="430" t="e">
        <f>'Cronograma Global'!#REF!</f>
        <v>#REF!</v>
      </c>
      <c r="F59" s="431"/>
      <c r="G59" s="431"/>
      <c r="H59" s="431"/>
      <c r="I59" s="431"/>
      <c r="J59" s="431"/>
      <c r="K59" s="431"/>
      <c r="L59" s="431"/>
      <c r="M59" s="431"/>
      <c r="N59" s="431"/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85"/>
      <c r="AD59" s="86"/>
      <c r="AE59" s="440" t="e">
        <f>'Cronograma Global'!#REF!</f>
        <v>#REF!</v>
      </c>
      <c r="AF59" s="440"/>
      <c r="AG59" s="440"/>
      <c r="AH59" s="440"/>
      <c r="AI59" s="440"/>
      <c r="AJ59" s="440"/>
      <c r="AK59" s="427" t="e">
        <f>'Cronograma Global'!#REF!</f>
        <v>#REF!</v>
      </c>
      <c r="AL59" s="427"/>
      <c r="AM59" s="427"/>
      <c r="AN59" s="427"/>
      <c r="AO59" s="427"/>
      <c r="AP59" s="427"/>
      <c r="AQ59" s="427"/>
      <c r="AR59" s="427"/>
      <c r="AS59" s="423"/>
      <c r="AT59" s="423"/>
      <c r="AU59" s="423"/>
      <c r="AV59" s="423"/>
      <c r="AW59" s="423"/>
      <c r="AX59" s="423"/>
      <c r="AY59" s="423"/>
      <c r="AZ59" s="423"/>
      <c r="BA59" s="427" t="e">
        <f>AK59+Mês04!BA59</f>
        <v>#REF!</v>
      </c>
      <c r="BB59" s="428"/>
      <c r="BC59" s="428"/>
      <c r="BD59" s="428"/>
      <c r="BE59" s="428"/>
      <c r="BF59" s="428"/>
      <c r="BG59" s="428"/>
      <c r="BH59" s="428"/>
      <c r="BI59" s="427">
        <f>AS59+Mês04!BI59</f>
        <v>0</v>
      </c>
      <c r="BJ59" s="428"/>
      <c r="BK59" s="428"/>
      <c r="BL59" s="428"/>
      <c r="BM59" s="428"/>
      <c r="BN59" s="428"/>
      <c r="BO59" s="428"/>
      <c r="BP59" s="429"/>
    </row>
    <row r="60" spans="2:68" s="11" customFormat="1" ht="14.25" customHeight="1" x14ac:dyDescent="0.2">
      <c r="B60" s="435" t="e">
        <f>'Cronograma Global'!#REF!</f>
        <v>#REF!</v>
      </c>
      <c r="C60" s="436"/>
      <c r="D60" s="437"/>
      <c r="E60" s="430" t="e">
        <f>'Cronograma Global'!#REF!</f>
        <v>#REF!</v>
      </c>
      <c r="F60" s="431"/>
      <c r="G60" s="431"/>
      <c r="H60" s="431"/>
      <c r="I60" s="431"/>
      <c r="J60" s="431"/>
      <c r="K60" s="431"/>
      <c r="L60" s="431"/>
      <c r="M60" s="431"/>
      <c r="N60" s="431"/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85"/>
      <c r="AD60" s="86"/>
      <c r="AE60" s="440" t="e">
        <f>'Cronograma Global'!#REF!</f>
        <v>#REF!</v>
      </c>
      <c r="AF60" s="440"/>
      <c r="AG60" s="440"/>
      <c r="AH60" s="440"/>
      <c r="AI60" s="440"/>
      <c r="AJ60" s="440"/>
      <c r="AK60" s="427" t="e">
        <f>'Cronograma Global'!#REF!</f>
        <v>#REF!</v>
      </c>
      <c r="AL60" s="427"/>
      <c r="AM60" s="427"/>
      <c r="AN60" s="427"/>
      <c r="AO60" s="427"/>
      <c r="AP60" s="427"/>
      <c r="AQ60" s="427"/>
      <c r="AR60" s="427"/>
      <c r="AS60" s="423"/>
      <c r="AT60" s="423"/>
      <c r="AU60" s="423"/>
      <c r="AV60" s="423"/>
      <c r="AW60" s="423"/>
      <c r="AX60" s="423"/>
      <c r="AY60" s="423"/>
      <c r="AZ60" s="423"/>
      <c r="BA60" s="427" t="e">
        <f>AK60+Mês04!BA60</f>
        <v>#REF!</v>
      </c>
      <c r="BB60" s="428"/>
      <c r="BC60" s="428"/>
      <c r="BD60" s="428"/>
      <c r="BE60" s="428"/>
      <c r="BF60" s="428"/>
      <c r="BG60" s="428"/>
      <c r="BH60" s="428"/>
      <c r="BI60" s="427">
        <f>AS60+Mês04!BI60</f>
        <v>90</v>
      </c>
      <c r="BJ60" s="428"/>
      <c r="BK60" s="428"/>
      <c r="BL60" s="428"/>
      <c r="BM60" s="428"/>
      <c r="BN60" s="428"/>
      <c r="BO60" s="428"/>
      <c r="BP60" s="429"/>
    </row>
    <row r="61" spans="2:68" s="11" customFormat="1" ht="14.25" customHeight="1" x14ac:dyDescent="0.2">
      <c r="B61" s="435" t="e">
        <f>'Cronograma Global'!#REF!</f>
        <v>#REF!</v>
      </c>
      <c r="C61" s="436"/>
      <c r="D61" s="437"/>
      <c r="E61" s="430" t="e">
        <f>'Cronograma Global'!#REF!</f>
        <v>#REF!</v>
      </c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31"/>
      <c r="X61" s="431"/>
      <c r="Y61" s="431"/>
      <c r="Z61" s="431"/>
      <c r="AA61" s="431"/>
      <c r="AB61" s="431"/>
      <c r="AC61" s="85"/>
      <c r="AD61" s="86"/>
      <c r="AE61" s="440" t="e">
        <f>'Cronograma Global'!#REF!</f>
        <v>#REF!</v>
      </c>
      <c r="AF61" s="440"/>
      <c r="AG61" s="440"/>
      <c r="AH61" s="440"/>
      <c r="AI61" s="440"/>
      <c r="AJ61" s="440"/>
      <c r="AK61" s="427" t="e">
        <f>'Cronograma Global'!#REF!</f>
        <v>#REF!</v>
      </c>
      <c r="AL61" s="427"/>
      <c r="AM61" s="427"/>
      <c r="AN61" s="427"/>
      <c r="AO61" s="427"/>
      <c r="AP61" s="427"/>
      <c r="AQ61" s="427"/>
      <c r="AR61" s="427"/>
      <c r="AS61" s="423"/>
      <c r="AT61" s="423"/>
      <c r="AU61" s="423"/>
      <c r="AV61" s="423"/>
      <c r="AW61" s="423"/>
      <c r="AX61" s="423"/>
      <c r="AY61" s="423"/>
      <c r="AZ61" s="423"/>
      <c r="BA61" s="427" t="e">
        <f>AK61+Mês04!BA61</f>
        <v>#REF!</v>
      </c>
      <c r="BB61" s="428"/>
      <c r="BC61" s="428"/>
      <c r="BD61" s="428"/>
      <c r="BE61" s="428"/>
      <c r="BF61" s="428"/>
      <c r="BG61" s="428"/>
      <c r="BH61" s="428"/>
      <c r="BI61" s="427">
        <f>AS61+Mês04!BI61</f>
        <v>90</v>
      </c>
      <c r="BJ61" s="428"/>
      <c r="BK61" s="428"/>
      <c r="BL61" s="428"/>
      <c r="BM61" s="428"/>
      <c r="BN61" s="428"/>
      <c r="BO61" s="428"/>
      <c r="BP61" s="429"/>
    </row>
    <row r="62" spans="2:68" s="11" customFormat="1" ht="14.25" customHeight="1" x14ac:dyDescent="0.2">
      <c r="B62" s="435" t="e">
        <f>'Cronograma Global'!#REF!</f>
        <v>#REF!</v>
      </c>
      <c r="C62" s="436"/>
      <c r="D62" s="437"/>
      <c r="E62" s="430" t="e">
        <f>'Cronograma Global'!#REF!</f>
        <v>#REF!</v>
      </c>
      <c r="F62" s="431"/>
      <c r="G62" s="431"/>
      <c r="H62" s="431"/>
      <c r="I62" s="431"/>
      <c r="J62" s="431"/>
      <c r="K62" s="431"/>
      <c r="L62" s="431"/>
      <c r="M62" s="431"/>
      <c r="N62" s="431"/>
      <c r="O62" s="431"/>
      <c r="P62" s="431"/>
      <c r="Q62" s="431"/>
      <c r="R62" s="431"/>
      <c r="S62" s="431"/>
      <c r="T62" s="431"/>
      <c r="U62" s="431"/>
      <c r="V62" s="431"/>
      <c r="W62" s="431"/>
      <c r="X62" s="431"/>
      <c r="Y62" s="431"/>
      <c r="Z62" s="431"/>
      <c r="AA62" s="431"/>
      <c r="AB62" s="431"/>
      <c r="AC62" s="85"/>
      <c r="AD62" s="86"/>
      <c r="AE62" s="440" t="e">
        <f>'Cronograma Global'!#REF!</f>
        <v>#REF!</v>
      </c>
      <c r="AF62" s="440"/>
      <c r="AG62" s="440"/>
      <c r="AH62" s="440"/>
      <c r="AI62" s="440"/>
      <c r="AJ62" s="440"/>
      <c r="AK62" s="427" t="e">
        <f>'Cronograma Global'!#REF!</f>
        <v>#REF!</v>
      </c>
      <c r="AL62" s="427"/>
      <c r="AM62" s="427"/>
      <c r="AN62" s="427"/>
      <c r="AO62" s="427"/>
      <c r="AP62" s="427"/>
      <c r="AQ62" s="427"/>
      <c r="AR62" s="427"/>
      <c r="AS62" s="423"/>
      <c r="AT62" s="423"/>
      <c r="AU62" s="423"/>
      <c r="AV62" s="423"/>
      <c r="AW62" s="423"/>
      <c r="AX62" s="423"/>
      <c r="AY62" s="423"/>
      <c r="AZ62" s="423"/>
      <c r="BA62" s="427" t="e">
        <f>AK62+Mês04!BA62</f>
        <v>#REF!</v>
      </c>
      <c r="BB62" s="428"/>
      <c r="BC62" s="428"/>
      <c r="BD62" s="428"/>
      <c r="BE62" s="428"/>
      <c r="BF62" s="428"/>
      <c r="BG62" s="428"/>
      <c r="BH62" s="428"/>
      <c r="BI62" s="427">
        <f>AS62+Mês04!BI62</f>
        <v>90</v>
      </c>
      <c r="BJ62" s="428"/>
      <c r="BK62" s="428"/>
      <c r="BL62" s="428"/>
      <c r="BM62" s="428"/>
      <c r="BN62" s="428"/>
      <c r="BO62" s="428"/>
      <c r="BP62" s="429"/>
    </row>
    <row r="63" spans="2:68" s="11" customFormat="1" ht="14.25" customHeight="1" x14ac:dyDescent="0.2">
      <c r="B63" s="435" t="e">
        <f>'Cronograma Global'!#REF!</f>
        <v>#REF!</v>
      </c>
      <c r="C63" s="436"/>
      <c r="D63" s="437"/>
      <c r="E63" s="430" t="e">
        <f>'Cronograma Global'!#REF!</f>
        <v>#REF!</v>
      </c>
      <c r="F63" s="431"/>
      <c r="G63" s="431"/>
      <c r="H63" s="431"/>
      <c r="I63" s="431"/>
      <c r="J63" s="431"/>
      <c r="K63" s="431"/>
      <c r="L63" s="431"/>
      <c r="M63" s="431"/>
      <c r="N63" s="431"/>
      <c r="O63" s="431"/>
      <c r="P63" s="431"/>
      <c r="Q63" s="431"/>
      <c r="R63" s="431"/>
      <c r="S63" s="431"/>
      <c r="T63" s="431"/>
      <c r="U63" s="431"/>
      <c r="V63" s="431"/>
      <c r="W63" s="431"/>
      <c r="X63" s="431"/>
      <c r="Y63" s="431"/>
      <c r="Z63" s="431"/>
      <c r="AA63" s="431"/>
      <c r="AB63" s="431"/>
      <c r="AC63" s="85"/>
      <c r="AD63" s="86"/>
      <c r="AE63" s="440" t="e">
        <f>'Cronograma Global'!#REF!</f>
        <v>#REF!</v>
      </c>
      <c r="AF63" s="440"/>
      <c r="AG63" s="440"/>
      <c r="AH63" s="440"/>
      <c r="AI63" s="440"/>
      <c r="AJ63" s="440"/>
      <c r="AK63" s="427" t="e">
        <f>'Cronograma Global'!#REF!</f>
        <v>#REF!</v>
      </c>
      <c r="AL63" s="427"/>
      <c r="AM63" s="427"/>
      <c r="AN63" s="427"/>
      <c r="AO63" s="427"/>
      <c r="AP63" s="427"/>
      <c r="AQ63" s="427"/>
      <c r="AR63" s="427"/>
      <c r="AS63" s="423"/>
      <c r="AT63" s="423"/>
      <c r="AU63" s="423"/>
      <c r="AV63" s="423"/>
      <c r="AW63" s="423"/>
      <c r="AX63" s="423"/>
      <c r="AY63" s="423"/>
      <c r="AZ63" s="423"/>
      <c r="BA63" s="427" t="e">
        <f>AK63+Mês04!BA63</f>
        <v>#REF!</v>
      </c>
      <c r="BB63" s="428"/>
      <c r="BC63" s="428"/>
      <c r="BD63" s="428"/>
      <c r="BE63" s="428"/>
      <c r="BF63" s="428"/>
      <c r="BG63" s="428"/>
      <c r="BH63" s="428"/>
      <c r="BI63" s="427">
        <f>AS63+Mês04!BI63</f>
        <v>0</v>
      </c>
      <c r="BJ63" s="428"/>
      <c r="BK63" s="428"/>
      <c r="BL63" s="428"/>
      <c r="BM63" s="428"/>
      <c r="BN63" s="428"/>
      <c r="BO63" s="428"/>
      <c r="BP63" s="429"/>
    </row>
    <row r="64" spans="2:68" s="11" customFormat="1" ht="14.25" customHeight="1" x14ac:dyDescent="0.2">
      <c r="B64" s="435" t="e">
        <f>'Cronograma Global'!#REF!</f>
        <v>#REF!</v>
      </c>
      <c r="C64" s="436"/>
      <c r="D64" s="437"/>
      <c r="E64" s="430" t="e">
        <f>'Cronograma Global'!#REF!</f>
        <v>#REF!</v>
      </c>
      <c r="F64" s="431"/>
      <c r="G64" s="431"/>
      <c r="H64" s="431"/>
      <c r="I64" s="431"/>
      <c r="J64" s="431"/>
      <c r="K64" s="431"/>
      <c r="L64" s="431"/>
      <c r="M64" s="431"/>
      <c r="N64" s="431"/>
      <c r="O64" s="431"/>
      <c r="P64" s="431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85"/>
      <c r="AD64" s="86"/>
      <c r="AE64" s="440" t="e">
        <f>'Cronograma Global'!#REF!</f>
        <v>#REF!</v>
      </c>
      <c r="AF64" s="440"/>
      <c r="AG64" s="440"/>
      <c r="AH64" s="440"/>
      <c r="AI64" s="440"/>
      <c r="AJ64" s="440"/>
      <c r="AK64" s="427" t="e">
        <f>'Cronograma Global'!#REF!</f>
        <v>#REF!</v>
      </c>
      <c r="AL64" s="427"/>
      <c r="AM64" s="427"/>
      <c r="AN64" s="427"/>
      <c r="AO64" s="427"/>
      <c r="AP64" s="427"/>
      <c r="AQ64" s="427"/>
      <c r="AR64" s="427"/>
      <c r="AS64" s="423"/>
      <c r="AT64" s="423"/>
      <c r="AU64" s="423"/>
      <c r="AV64" s="423"/>
      <c r="AW64" s="423"/>
      <c r="AX64" s="423"/>
      <c r="AY64" s="423"/>
      <c r="AZ64" s="423"/>
      <c r="BA64" s="427" t="e">
        <f>AK64+Mês04!BA64</f>
        <v>#REF!</v>
      </c>
      <c r="BB64" s="428"/>
      <c r="BC64" s="428"/>
      <c r="BD64" s="428"/>
      <c r="BE64" s="428"/>
      <c r="BF64" s="428"/>
      <c r="BG64" s="428"/>
      <c r="BH64" s="428"/>
      <c r="BI64" s="427">
        <f>AS64+Mês04!BI64</f>
        <v>90</v>
      </c>
      <c r="BJ64" s="428"/>
      <c r="BK64" s="428"/>
      <c r="BL64" s="428"/>
      <c r="BM64" s="428"/>
      <c r="BN64" s="428"/>
      <c r="BO64" s="428"/>
      <c r="BP64" s="429"/>
    </row>
    <row r="65" spans="1:68" s="11" customFormat="1" ht="14.25" customHeight="1" x14ac:dyDescent="0.2">
      <c r="B65" s="435" t="e">
        <f>'Cronograma Global'!#REF!</f>
        <v>#REF!</v>
      </c>
      <c r="C65" s="436"/>
      <c r="D65" s="437"/>
      <c r="E65" s="430" t="e">
        <f>'Cronograma Global'!#REF!</f>
        <v>#REF!</v>
      </c>
      <c r="F65" s="431"/>
      <c r="G65" s="431"/>
      <c r="H65" s="431"/>
      <c r="I65" s="431"/>
      <c r="J65" s="431"/>
      <c r="K65" s="431"/>
      <c r="L65" s="431"/>
      <c r="M65" s="431"/>
      <c r="N65" s="431"/>
      <c r="O65" s="431"/>
      <c r="P65" s="431"/>
      <c r="Q65" s="431"/>
      <c r="R65" s="431"/>
      <c r="S65" s="431"/>
      <c r="T65" s="431"/>
      <c r="U65" s="431"/>
      <c r="V65" s="431"/>
      <c r="W65" s="431"/>
      <c r="X65" s="431"/>
      <c r="Y65" s="431"/>
      <c r="Z65" s="431"/>
      <c r="AA65" s="431"/>
      <c r="AB65" s="431"/>
      <c r="AC65" s="85"/>
      <c r="AD65" s="86"/>
      <c r="AE65" s="440" t="e">
        <f>'Cronograma Global'!#REF!</f>
        <v>#REF!</v>
      </c>
      <c r="AF65" s="440"/>
      <c r="AG65" s="440"/>
      <c r="AH65" s="440"/>
      <c r="AI65" s="440"/>
      <c r="AJ65" s="440"/>
      <c r="AK65" s="427" t="e">
        <f>'Cronograma Global'!#REF!</f>
        <v>#REF!</v>
      </c>
      <c r="AL65" s="427"/>
      <c r="AM65" s="427"/>
      <c r="AN65" s="427"/>
      <c r="AO65" s="427"/>
      <c r="AP65" s="427"/>
      <c r="AQ65" s="427"/>
      <c r="AR65" s="427"/>
      <c r="AS65" s="423"/>
      <c r="AT65" s="423"/>
      <c r="AU65" s="423"/>
      <c r="AV65" s="423"/>
      <c r="AW65" s="423"/>
      <c r="AX65" s="423"/>
      <c r="AY65" s="423"/>
      <c r="AZ65" s="423"/>
      <c r="BA65" s="427" t="e">
        <f>AK65+Mês04!BA65</f>
        <v>#REF!</v>
      </c>
      <c r="BB65" s="428"/>
      <c r="BC65" s="428"/>
      <c r="BD65" s="428"/>
      <c r="BE65" s="428"/>
      <c r="BF65" s="428"/>
      <c r="BG65" s="428"/>
      <c r="BH65" s="428"/>
      <c r="BI65" s="427">
        <f>AS65+Mês04!BI65</f>
        <v>0</v>
      </c>
      <c r="BJ65" s="428"/>
      <c r="BK65" s="428"/>
      <c r="BL65" s="428"/>
      <c r="BM65" s="428"/>
      <c r="BN65" s="428"/>
      <c r="BO65" s="428"/>
      <c r="BP65" s="429"/>
    </row>
    <row r="66" spans="1:68" s="11" customFormat="1" ht="14.25" customHeight="1" x14ac:dyDescent="0.2">
      <c r="B66" s="435" t="e">
        <f>'Cronograma Global'!#REF!</f>
        <v>#REF!</v>
      </c>
      <c r="C66" s="436"/>
      <c r="D66" s="437"/>
      <c r="E66" s="430" t="e">
        <f>'Cronograma Global'!#REF!</f>
        <v>#REF!</v>
      </c>
      <c r="F66" s="431"/>
      <c r="G66" s="431"/>
      <c r="H66" s="431"/>
      <c r="I66" s="431"/>
      <c r="J66" s="431"/>
      <c r="K66" s="431"/>
      <c r="L66" s="431"/>
      <c r="M66" s="431"/>
      <c r="N66" s="431"/>
      <c r="O66" s="431"/>
      <c r="P66" s="431"/>
      <c r="Q66" s="431"/>
      <c r="R66" s="431"/>
      <c r="S66" s="431"/>
      <c r="T66" s="431"/>
      <c r="U66" s="431"/>
      <c r="V66" s="431"/>
      <c r="W66" s="431"/>
      <c r="X66" s="431"/>
      <c r="Y66" s="431"/>
      <c r="Z66" s="431"/>
      <c r="AA66" s="431"/>
      <c r="AB66" s="431"/>
      <c r="AC66" s="85"/>
      <c r="AD66" s="86"/>
      <c r="AE66" s="440" t="e">
        <f>'Cronograma Global'!#REF!</f>
        <v>#REF!</v>
      </c>
      <c r="AF66" s="440"/>
      <c r="AG66" s="440"/>
      <c r="AH66" s="440"/>
      <c r="AI66" s="440"/>
      <c r="AJ66" s="440"/>
      <c r="AK66" s="427" t="e">
        <f>'Cronograma Global'!#REF!</f>
        <v>#REF!</v>
      </c>
      <c r="AL66" s="427"/>
      <c r="AM66" s="427"/>
      <c r="AN66" s="427"/>
      <c r="AO66" s="427"/>
      <c r="AP66" s="427"/>
      <c r="AQ66" s="427"/>
      <c r="AR66" s="427"/>
      <c r="AS66" s="423"/>
      <c r="AT66" s="423"/>
      <c r="AU66" s="423"/>
      <c r="AV66" s="423"/>
      <c r="AW66" s="423"/>
      <c r="AX66" s="423"/>
      <c r="AY66" s="423"/>
      <c r="AZ66" s="423"/>
      <c r="BA66" s="427" t="e">
        <f>AK66+Mês04!BA66</f>
        <v>#REF!</v>
      </c>
      <c r="BB66" s="428"/>
      <c r="BC66" s="428"/>
      <c r="BD66" s="428"/>
      <c r="BE66" s="428"/>
      <c r="BF66" s="428"/>
      <c r="BG66" s="428"/>
      <c r="BH66" s="428"/>
      <c r="BI66" s="427">
        <f>AS66+Mês04!BI66</f>
        <v>90</v>
      </c>
      <c r="BJ66" s="428"/>
      <c r="BK66" s="428"/>
      <c r="BL66" s="428"/>
      <c r="BM66" s="428"/>
      <c r="BN66" s="428"/>
      <c r="BO66" s="428"/>
      <c r="BP66" s="429"/>
    </row>
    <row r="67" spans="1:68" s="11" customFormat="1" ht="14.25" customHeight="1" thickBot="1" x14ac:dyDescent="0.25">
      <c r="B67" s="435" t="e">
        <f>'Cronograma Global'!#REF!</f>
        <v>#REF!</v>
      </c>
      <c r="C67" s="436"/>
      <c r="D67" s="437"/>
      <c r="E67" s="430" t="e">
        <f>'Cronograma Global'!#REF!</f>
        <v>#REF!</v>
      </c>
      <c r="F67" s="431"/>
      <c r="G67" s="431"/>
      <c r="H67" s="431"/>
      <c r="I67" s="431"/>
      <c r="J67" s="431"/>
      <c r="K67" s="431"/>
      <c r="L67" s="431"/>
      <c r="M67" s="431"/>
      <c r="N67" s="431"/>
      <c r="O67" s="431"/>
      <c r="P67" s="431"/>
      <c r="Q67" s="431"/>
      <c r="R67" s="431"/>
      <c r="S67" s="431"/>
      <c r="T67" s="431"/>
      <c r="U67" s="431"/>
      <c r="V67" s="431"/>
      <c r="W67" s="431"/>
      <c r="X67" s="431"/>
      <c r="Y67" s="431"/>
      <c r="Z67" s="431"/>
      <c r="AA67" s="431"/>
      <c r="AB67" s="431"/>
      <c r="AC67" s="85"/>
      <c r="AD67" s="86"/>
      <c r="AE67" s="440" t="e">
        <f>'Cronograma Global'!#REF!</f>
        <v>#REF!</v>
      </c>
      <c r="AF67" s="440"/>
      <c r="AG67" s="440"/>
      <c r="AH67" s="440"/>
      <c r="AI67" s="440"/>
      <c r="AJ67" s="440"/>
      <c r="AK67" s="427" t="e">
        <f>'Cronograma Global'!#REF!</f>
        <v>#REF!</v>
      </c>
      <c r="AL67" s="427"/>
      <c r="AM67" s="427"/>
      <c r="AN67" s="427"/>
      <c r="AO67" s="427"/>
      <c r="AP67" s="427"/>
      <c r="AQ67" s="427"/>
      <c r="AR67" s="427"/>
      <c r="AS67" s="423"/>
      <c r="AT67" s="423"/>
      <c r="AU67" s="423"/>
      <c r="AV67" s="423"/>
      <c r="AW67" s="423"/>
      <c r="AX67" s="423"/>
      <c r="AY67" s="423"/>
      <c r="AZ67" s="423"/>
      <c r="BA67" s="427" t="e">
        <f>AK67+Mês04!BA67</f>
        <v>#REF!</v>
      </c>
      <c r="BB67" s="428"/>
      <c r="BC67" s="428"/>
      <c r="BD67" s="428"/>
      <c r="BE67" s="428"/>
      <c r="BF67" s="428"/>
      <c r="BG67" s="428"/>
      <c r="BH67" s="428"/>
      <c r="BI67" s="427">
        <f>AS67+Mês04!BI67</f>
        <v>90</v>
      </c>
      <c r="BJ67" s="428"/>
      <c r="BK67" s="428"/>
      <c r="BL67" s="428"/>
      <c r="BM67" s="428"/>
      <c r="BN67" s="428"/>
      <c r="BO67" s="428"/>
      <c r="BP67" s="429"/>
    </row>
    <row r="68" spans="1:68" s="43" customFormat="1" ht="18" customHeight="1" thickBot="1" x14ac:dyDescent="0.25">
      <c r="B68" s="75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7"/>
      <c r="Y68" s="77"/>
      <c r="Z68" s="537" t="s">
        <v>21</v>
      </c>
      <c r="AA68" s="537"/>
      <c r="AB68" s="537"/>
      <c r="AC68" s="537"/>
      <c r="AD68" s="77"/>
      <c r="AE68" s="456" t="e">
        <f>SUM(AE13:AJ67)</f>
        <v>#REF!</v>
      </c>
      <c r="AF68" s="541"/>
      <c r="AG68" s="541"/>
      <c r="AH68" s="541"/>
      <c r="AI68" s="541"/>
      <c r="AJ68" s="542"/>
      <c r="AK68" s="538" t="e">
        <f>IF(AE68=0,0,(SUMPRODUCT(AK13:AK67,AE13:AE67))/AE68/100)</f>
        <v>#REF!</v>
      </c>
      <c r="AL68" s="539"/>
      <c r="AM68" s="539"/>
      <c r="AN68" s="539"/>
      <c r="AO68" s="539"/>
      <c r="AP68" s="539"/>
      <c r="AQ68" s="539"/>
      <c r="AR68" s="540"/>
      <c r="AS68" s="538" t="e">
        <f>IF(AE68=0,0,(SUMPRODUCT(AS13:AS67,AE13:AE67))/AE68/100)</f>
        <v>#REF!</v>
      </c>
      <c r="AT68" s="539"/>
      <c r="AU68" s="539"/>
      <c r="AV68" s="539"/>
      <c r="AW68" s="539"/>
      <c r="AX68" s="539"/>
      <c r="AY68" s="539"/>
      <c r="AZ68" s="540"/>
      <c r="BA68" s="538" t="e">
        <f>IF(AE68=0,0,(SUMPRODUCT(BA13:BA67,AE13:AE67))/AE68/100)</f>
        <v>#REF!</v>
      </c>
      <c r="BB68" s="539"/>
      <c r="BC68" s="539"/>
      <c r="BD68" s="539"/>
      <c r="BE68" s="539"/>
      <c r="BF68" s="539"/>
      <c r="BG68" s="539"/>
      <c r="BH68" s="540"/>
      <c r="BI68" s="538" t="e">
        <f>IF(AE68=0,0,(SUMPRODUCT(BI13:BI67,AE13:AE67))/AE68/100)</f>
        <v>#REF!</v>
      </c>
      <c r="BJ68" s="539"/>
      <c r="BK68" s="539"/>
      <c r="BL68" s="539"/>
      <c r="BM68" s="539"/>
      <c r="BN68" s="539"/>
      <c r="BO68" s="539"/>
      <c r="BP68" s="543"/>
    </row>
    <row r="69" spans="1:68" s="11" customFormat="1" ht="12.95" customHeight="1" x14ac:dyDescent="0.2">
      <c r="F69" s="12"/>
      <c r="G69" s="13"/>
    </row>
    <row r="70" spans="1:68" s="11" customFormat="1" ht="12.95" customHeight="1" x14ac:dyDescent="0.2">
      <c r="B70" s="6"/>
      <c r="C70" s="8"/>
      <c r="D70" s="8"/>
      <c r="E70" s="8"/>
      <c r="F70" s="14"/>
      <c r="G70" s="15"/>
      <c r="H70" s="8"/>
      <c r="I70" s="8"/>
      <c r="J70" s="8"/>
      <c r="K70" s="8"/>
      <c r="L70" s="8"/>
      <c r="M70" s="8"/>
      <c r="N70" s="60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71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60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7"/>
    </row>
    <row r="71" spans="1:68" s="11" customFormat="1" ht="12.95" customHeight="1" x14ac:dyDescent="0.2">
      <c r="B71" s="4"/>
      <c r="C71" s="544">
        <v>0</v>
      </c>
      <c r="D71" s="545"/>
      <c r="E71" s="545"/>
      <c r="F71" s="545"/>
      <c r="G71" s="545"/>
      <c r="H71" s="545"/>
      <c r="I71" s="545"/>
      <c r="J71" s="545"/>
      <c r="K71" s="545"/>
      <c r="L71" s="545"/>
      <c r="M71" s="545"/>
      <c r="N71" s="69"/>
      <c r="O71" s="1"/>
      <c r="P71" s="451" t="str">
        <f>Mês01!P71</f>
        <v>Maurílio T. N. Martins - CREA-MG 73.517/D</v>
      </c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2"/>
      <c r="AG71" s="73"/>
      <c r="AH71" s="454">
        <f>Mês01!AH71</f>
        <v>0</v>
      </c>
      <c r="AI71" s="553"/>
      <c r="AJ71" s="553"/>
      <c r="AK71" s="553"/>
      <c r="AL71" s="553"/>
      <c r="AM71" s="553"/>
      <c r="AN71" s="553"/>
      <c r="AO71" s="553"/>
      <c r="AP71" s="553"/>
      <c r="AQ71" s="553"/>
      <c r="AR71" s="553"/>
      <c r="AS71" s="553"/>
      <c r="AT71" s="553"/>
      <c r="AU71" s="553"/>
      <c r="AV71" s="553"/>
      <c r="AW71" s="553"/>
      <c r="AX71" s="70"/>
      <c r="AY71" s="2"/>
      <c r="AZ71" s="453">
        <f>Mês01!AZ71</f>
        <v>0</v>
      </c>
      <c r="BA71" s="454"/>
      <c r="BB71" s="454"/>
      <c r="BC71" s="454"/>
      <c r="BD71" s="454"/>
      <c r="BE71" s="454"/>
      <c r="BF71" s="454"/>
      <c r="BG71" s="454"/>
      <c r="BH71" s="454"/>
      <c r="BI71" s="454"/>
      <c r="BJ71" s="454"/>
      <c r="BK71" s="454"/>
      <c r="BL71" s="454"/>
      <c r="BM71" s="454"/>
      <c r="BN71" s="454"/>
      <c r="BO71" s="454"/>
      <c r="BP71" s="16"/>
    </row>
    <row r="72" spans="1:68" s="11" customFormat="1" ht="12.95" customHeight="1" x14ac:dyDescent="0.2">
      <c r="B72" s="4"/>
      <c r="C72" s="546"/>
      <c r="D72" s="546"/>
      <c r="E72" s="546"/>
      <c r="F72" s="546"/>
      <c r="G72" s="546"/>
      <c r="H72" s="546"/>
      <c r="I72" s="546"/>
      <c r="J72" s="546"/>
      <c r="K72" s="546"/>
      <c r="L72" s="546"/>
      <c r="M72" s="546"/>
      <c r="N72" s="70"/>
      <c r="O72" s="1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  <c r="AE72" s="452"/>
      <c r="AF72" s="2"/>
      <c r="AG72" s="73"/>
      <c r="AH72" s="455"/>
      <c r="AI72" s="455"/>
      <c r="AJ72" s="455"/>
      <c r="AK72" s="455"/>
      <c r="AL72" s="455"/>
      <c r="AM72" s="455"/>
      <c r="AN72" s="455"/>
      <c r="AO72" s="455"/>
      <c r="AP72" s="455"/>
      <c r="AQ72" s="455"/>
      <c r="AR72" s="455"/>
      <c r="AS72" s="455"/>
      <c r="AT72" s="455"/>
      <c r="AU72" s="455"/>
      <c r="AV72" s="455"/>
      <c r="AW72" s="455"/>
      <c r="AX72" s="70"/>
      <c r="AY72" s="2"/>
      <c r="AZ72" s="455"/>
      <c r="BA72" s="455"/>
      <c r="BB72" s="455"/>
      <c r="BC72" s="455"/>
      <c r="BD72" s="455"/>
      <c r="BE72" s="455"/>
      <c r="BF72" s="455"/>
      <c r="BG72" s="455"/>
      <c r="BH72" s="455"/>
      <c r="BI72" s="455"/>
      <c r="BJ72" s="455"/>
      <c r="BK72" s="455"/>
      <c r="BL72" s="455"/>
      <c r="BM72" s="455"/>
      <c r="BN72" s="455"/>
      <c r="BO72" s="455"/>
      <c r="BP72" s="16"/>
    </row>
    <row r="73" spans="1:68" s="11" customFormat="1" ht="12.95" customHeight="1" x14ac:dyDescent="0.2">
      <c r="B73" s="493" t="s">
        <v>22</v>
      </c>
      <c r="C73" s="494"/>
      <c r="D73" s="494"/>
      <c r="E73" s="494"/>
      <c r="F73" s="494"/>
      <c r="G73" s="494"/>
      <c r="H73" s="494"/>
      <c r="I73" s="494"/>
      <c r="J73" s="494"/>
      <c r="K73" s="494"/>
      <c r="L73" s="494"/>
      <c r="M73" s="494"/>
      <c r="N73" s="495"/>
      <c r="O73" s="443" t="s">
        <v>2</v>
      </c>
      <c r="P73" s="444"/>
      <c r="Q73" s="444"/>
      <c r="R73" s="444"/>
      <c r="S73" s="444"/>
      <c r="T73" s="444"/>
      <c r="U73" s="444"/>
      <c r="V73" s="444"/>
      <c r="W73" s="444"/>
      <c r="X73" s="444"/>
      <c r="Y73" s="444"/>
      <c r="Z73" s="444"/>
      <c r="AA73" s="444"/>
      <c r="AB73" s="444"/>
      <c r="AC73" s="444"/>
      <c r="AD73" s="444"/>
      <c r="AE73" s="444"/>
      <c r="AF73" s="444"/>
      <c r="AG73" s="447" t="s">
        <v>0</v>
      </c>
      <c r="AH73" s="444"/>
      <c r="AI73" s="444"/>
      <c r="AJ73" s="444"/>
      <c r="AK73" s="444"/>
      <c r="AL73" s="444"/>
      <c r="AM73" s="444"/>
      <c r="AN73" s="444"/>
      <c r="AO73" s="444"/>
      <c r="AP73" s="444"/>
      <c r="AQ73" s="444"/>
      <c r="AR73" s="444"/>
      <c r="AS73" s="444"/>
      <c r="AT73" s="444"/>
      <c r="AU73" s="444"/>
      <c r="AV73" s="444"/>
      <c r="AW73" s="444"/>
      <c r="AX73" s="448"/>
      <c r="AY73" s="443" t="s">
        <v>23</v>
      </c>
      <c r="AZ73" s="443"/>
      <c r="BA73" s="443"/>
      <c r="BB73" s="443"/>
      <c r="BC73" s="443"/>
      <c r="BD73" s="443"/>
      <c r="BE73" s="443"/>
      <c r="BF73" s="443"/>
      <c r="BG73" s="443"/>
      <c r="BH73" s="443"/>
      <c r="BI73" s="443"/>
      <c r="BJ73" s="443"/>
      <c r="BK73" s="443"/>
      <c r="BL73" s="443"/>
      <c r="BM73" s="443"/>
      <c r="BN73" s="443"/>
      <c r="BO73" s="443"/>
      <c r="BP73" s="461"/>
    </row>
    <row r="74" spans="1:68" x14ac:dyDescent="0.2">
      <c r="A74" s="11"/>
      <c r="B74" s="11"/>
      <c r="C74" s="17"/>
      <c r="D74" s="11"/>
      <c r="E74" s="11"/>
      <c r="F74" s="12"/>
      <c r="G74" s="13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7"/>
    </row>
    <row r="75" spans="1:68" ht="20.25" x14ac:dyDescent="0.2">
      <c r="A75" s="11"/>
      <c r="B75" s="515" t="s">
        <v>13</v>
      </c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516"/>
      <c r="Z75" s="516"/>
      <c r="AA75" s="516"/>
      <c r="AB75" s="516"/>
      <c r="AC75" s="516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</row>
    <row r="76" spans="1:68" ht="20.100000000000001" customHeight="1" x14ac:dyDescent="0.35">
      <c r="A76" s="11"/>
      <c r="B76" s="18"/>
      <c r="C76" s="19"/>
      <c r="D76" s="20"/>
      <c r="E76" s="21"/>
      <c r="F76" s="22"/>
      <c r="G76" s="2"/>
      <c r="H76" s="23"/>
      <c r="I76" s="24"/>
      <c r="J76" s="25"/>
      <c r="K76" s="26"/>
      <c r="L76" s="26"/>
      <c r="M76" s="27"/>
      <c r="N76" s="27"/>
      <c r="O76" s="27"/>
      <c r="P76" s="27"/>
      <c r="Q76" s="27"/>
      <c r="R76" s="28"/>
      <c r="S76" s="28"/>
      <c r="T76" s="1"/>
      <c r="U76" s="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</row>
    <row r="77" spans="1:68" ht="16.5" customHeight="1" x14ac:dyDescent="0.2">
      <c r="A77" s="11"/>
      <c r="B77" s="385" t="s">
        <v>55</v>
      </c>
      <c r="C77" s="386"/>
      <c r="D77" s="386"/>
      <c r="E77" s="386"/>
      <c r="F77" s="386"/>
      <c r="G77" s="386"/>
      <c r="H77" s="386"/>
      <c r="I77" s="386"/>
      <c r="J77" s="386"/>
      <c r="K77" s="386"/>
      <c r="L77" s="510">
        <f t="shared" ref="L77:L82" si="0">L4</f>
        <v>0</v>
      </c>
      <c r="M77" s="386"/>
      <c r="N77" s="386"/>
      <c r="O77" s="386"/>
      <c r="P77" s="386"/>
      <c r="Q77" s="386"/>
      <c r="R77" s="386"/>
      <c r="S77" s="386"/>
      <c r="T77" s="386"/>
      <c r="U77" s="386"/>
      <c r="V77" s="386"/>
      <c r="W77" s="386"/>
      <c r="X77" s="386"/>
      <c r="Y77" s="386"/>
      <c r="Z77" s="386"/>
      <c r="AA77" s="386"/>
      <c r="AB77" s="386"/>
      <c r="AC77" s="386"/>
      <c r="AD77" s="511"/>
      <c r="AE77" s="462" t="s">
        <v>49</v>
      </c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292">
        <f>AT4</f>
        <v>123315.67192819998</v>
      </c>
      <c r="AU77" s="293"/>
      <c r="AV77" s="293"/>
      <c r="AW77" s="293"/>
      <c r="AX77" s="293"/>
      <c r="AY77" s="293"/>
      <c r="AZ77" s="294"/>
      <c r="BA77" s="6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7"/>
    </row>
    <row r="78" spans="1:68" x14ac:dyDescent="0.2">
      <c r="A78" s="11"/>
      <c r="B78" s="387" t="s">
        <v>56</v>
      </c>
      <c r="C78" s="326"/>
      <c r="D78" s="388"/>
      <c r="E78" s="388"/>
      <c r="F78" s="388"/>
      <c r="G78" s="388"/>
      <c r="H78" s="388"/>
      <c r="I78" s="388"/>
      <c r="J78" s="388"/>
      <c r="K78" s="388"/>
      <c r="L78" s="326" t="str">
        <f t="shared" si="0"/>
        <v>ESTAÇÃO DE TRATAMENTO DE ESGOTO - SALLES</v>
      </c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Z78" s="327"/>
      <c r="AA78" s="327"/>
      <c r="AB78" s="327"/>
      <c r="AC78" s="327"/>
      <c r="AD78" s="473"/>
      <c r="AE78" s="4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74"/>
      <c r="AU78" s="74"/>
      <c r="AV78" s="74"/>
      <c r="AW78" s="74"/>
      <c r="AX78" s="74"/>
      <c r="AY78" s="74"/>
      <c r="AZ78" s="74"/>
      <c r="BA78" s="464" t="s">
        <v>3</v>
      </c>
      <c r="BB78" s="506"/>
      <c r="BC78" s="506"/>
      <c r="BD78" s="506"/>
      <c r="BE78" s="506"/>
      <c r="BF78" s="503">
        <f>BF5</f>
        <v>0</v>
      </c>
      <c r="BG78" s="504"/>
      <c r="BH78" s="504"/>
      <c r="BI78" s="504"/>
      <c r="BJ78" s="504"/>
      <c r="BK78" s="504"/>
      <c r="BL78" s="504"/>
      <c r="BM78" s="504"/>
      <c r="BN78" s="504"/>
      <c r="BO78" s="504"/>
      <c r="BP78" s="505"/>
    </row>
    <row r="79" spans="1:68" x14ac:dyDescent="0.2">
      <c r="A79" s="11"/>
      <c r="B79" s="387" t="s">
        <v>0</v>
      </c>
      <c r="C79" s="326"/>
      <c r="D79" s="388"/>
      <c r="E79" s="388"/>
      <c r="F79" s="388"/>
      <c r="G79" s="388"/>
      <c r="H79" s="388"/>
      <c r="I79" s="388"/>
      <c r="J79" s="388"/>
      <c r="K79" s="388"/>
      <c r="L79" s="326" t="str">
        <f t="shared" si="0"/>
        <v>PREFEITURA MUNICIPAL DE CONCEIÇÃO DO RIO VERDE - MG</v>
      </c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Z79" s="327"/>
      <c r="AA79" s="327"/>
      <c r="AB79" s="327"/>
      <c r="AC79" s="327"/>
      <c r="AD79" s="473"/>
      <c r="AE79" s="464" t="s">
        <v>50</v>
      </c>
      <c r="AF79" s="372"/>
      <c r="AG79" s="372"/>
      <c r="AH79" s="372"/>
      <c r="AI79" s="372"/>
      <c r="AJ79" s="372"/>
      <c r="AK79" s="372"/>
      <c r="AL79" s="372"/>
      <c r="AM79" s="372"/>
      <c r="AN79" s="372"/>
      <c r="AO79" s="372"/>
      <c r="AP79" s="372"/>
      <c r="AQ79" s="372"/>
      <c r="AR79" s="372"/>
      <c r="AS79" s="372"/>
      <c r="AT79" s="365">
        <f>AT6</f>
        <v>0</v>
      </c>
      <c r="AU79" s="366"/>
      <c r="AV79" s="366"/>
      <c r="AW79" s="366"/>
      <c r="AX79" s="366"/>
      <c r="AY79" s="366"/>
      <c r="AZ79" s="367"/>
      <c r="BA79" s="4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9"/>
    </row>
    <row r="80" spans="1:68" x14ac:dyDescent="0.2">
      <c r="A80" s="11"/>
      <c r="B80" s="387" t="s">
        <v>57</v>
      </c>
      <c r="C80" s="326"/>
      <c r="D80" s="388"/>
      <c r="E80" s="388"/>
      <c r="F80" s="388"/>
      <c r="G80" s="388"/>
      <c r="H80" s="388"/>
      <c r="I80" s="388"/>
      <c r="J80" s="388"/>
      <c r="K80" s="388"/>
      <c r="L80" s="326" t="str">
        <f t="shared" si="0"/>
        <v>Conceição do Rio Verde - MG</v>
      </c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  <c r="Z80" s="327"/>
      <c r="AA80" s="327"/>
      <c r="AB80" s="327"/>
      <c r="AC80" s="327"/>
      <c r="AD80" s="473"/>
      <c r="AE80" s="4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74"/>
      <c r="AU80" s="74"/>
      <c r="AV80" s="74"/>
      <c r="AW80" s="74"/>
      <c r="AX80" s="74"/>
      <c r="AY80" s="74"/>
      <c r="AZ80" s="74"/>
      <c r="BA80" s="464" t="s">
        <v>52</v>
      </c>
      <c r="BB80" s="506"/>
      <c r="BC80" s="506"/>
      <c r="BD80" s="506"/>
      <c r="BE80" s="507">
        <f>BE7</f>
        <v>0</v>
      </c>
      <c r="BF80" s="508"/>
      <c r="BG80" s="508"/>
      <c r="BH80" s="508"/>
      <c r="BI80" s="508"/>
      <c r="BJ80" s="41" t="s">
        <v>31</v>
      </c>
      <c r="BK80" s="507">
        <f>BK7</f>
        <v>0</v>
      </c>
      <c r="BL80" s="507"/>
      <c r="BM80" s="507"/>
      <c r="BN80" s="507"/>
      <c r="BO80" s="507"/>
      <c r="BP80" s="9"/>
    </row>
    <row r="81" spans="1:68" x14ac:dyDescent="0.2">
      <c r="A81" s="11"/>
      <c r="B81" s="387" t="s">
        <v>58</v>
      </c>
      <c r="C81" s="326"/>
      <c r="D81" s="388"/>
      <c r="E81" s="388"/>
      <c r="F81" s="388"/>
      <c r="G81" s="388"/>
      <c r="H81" s="388"/>
      <c r="I81" s="388"/>
      <c r="J81" s="388"/>
      <c r="K81" s="388"/>
      <c r="L81" s="326">
        <f t="shared" si="0"/>
        <v>0</v>
      </c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  <c r="Z81" s="327"/>
      <c r="AA81" s="327"/>
      <c r="AB81" s="327"/>
      <c r="AC81" s="327"/>
      <c r="AD81" s="473"/>
      <c r="AE81" s="464" t="s">
        <v>54</v>
      </c>
      <c r="AF81" s="486"/>
      <c r="AG81" s="486"/>
      <c r="AH81" s="486"/>
      <c r="AI81" s="486"/>
      <c r="AJ81" s="486"/>
      <c r="AK81" s="486"/>
      <c r="AL81" s="486"/>
      <c r="AM81" s="486"/>
      <c r="AN81" s="486"/>
      <c r="AO81" s="486" t="s">
        <v>30</v>
      </c>
      <c r="AP81" s="486"/>
      <c r="AQ81" s="486"/>
      <c r="AR81" s="486"/>
      <c r="AS81" s="486"/>
      <c r="AT81" s="365">
        <f>AT8</f>
        <v>123315.67192819998</v>
      </c>
      <c r="AU81" s="366"/>
      <c r="AV81" s="366"/>
      <c r="AW81" s="366"/>
      <c r="AX81" s="366"/>
      <c r="AY81" s="366"/>
      <c r="AZ81" s="367"/>
      <c r="BA81" s="4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9"/>
    </row>
    <row r="82" spans="1:68" s="49" customFormat="1" ht="16.5" customHeight="1" x14ac:dyDescent="0.2">
      <c r="A82" s="43"/>
      <c r="B82" s="474" t="s">
        <v>59</v>
      </c>
      <c r="C82" s="475"/>
      <c r="D82" s="476"/>
      <c r="E82" s="476"/>
      <c r="F82" s="476"/>
      <c r="G82" s="476"/>
      <c r="H82" s="476"/>
      <c r="I82" s="476"/>
      <c r="J82" s="476"/>
      <c r="K82" s="476"/>
      <c r="L82" s="475" t="str">
        <f t="shared" si="0"/>
        <v>Maurilio Tadeu Nogueira Martins</v>
      </c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7"/>
      <c r="AE82" s="44"/>
      <c r="AF82" s="42"/>
      <c r="AG82" s="42"/>
      <c r="AH82" s="42"/>
      <c r="AI82" s="42"/>
      <c r="AJ82" s="42"/>
      <c r="AK82" s="42"/>
      <c r="AL82" s="42"/>
      <c r="AM82" s="42"/>
      <c r="AN82" s="42"/>
      <c r="AO82" s="479" t="s">
        <v>29</v>
      </c>
      <c r="AP82" s="479"/>
      <c r="AQ82" s="479"/>
      <c r="AR82" s="479"/>
      <c r="AS82" s="479"/>
      <c r="AT82" s="309">
        <f>AT9</f>
        <v>0</v>
      </c>
      <c r="AU82" s="310"/>
      <c r="AV82" s="310"/>
      <c r="AW82" s="310"/>
      <c r="AX82" s="310"/>
      <c r="AY82" s="310"/>
      <c r="AZ82" s="311"/>
      <c r="BA82" s="44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5"/>
    </row>
    <row r="83" spans="1:68" ht="21" customHeight="1" thickBot="1" x14ac:dyDescent="0.25">
      <c r="A83" s="11"/>
      <c r="B83" s="465" t="s">
        <v>24</v>
      </c>
      <c r="C83" s="453"/>
      <c r="D83" s="453"/>
      <c r="E83" s="453"/>
      <c r="F83" s="453"/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453"/>
      <c r="Z83" s="453"/>
      <c r="AA83" s="453"/>
      <c r="AB83" s="453"/>
      <c r="AC83" s="453"/>
      <c r="AD83" s="453"/>
      <c r="AE83" s="466"/>
      <c r="AF83" s="466"/>
      <c r="AG83" s="466"/>
      <c r="AH83" s="466"/>
      <c r="AI83" s="466"/>
      <c r="AJ83" s="466"/>
      <c r="AK83" s="466"/>
      <c r="AL83" s="466"/>
      <c r="AM83" s="466"/>
      <c r="AN83" s="466"/>
      <c r="AO83" s="466"/>
      <c r="AP83" s="466"/>
      <c r="AQ83" s="466"/>
      <c r="AR83" s="466"/>
      <c r="AS83" s="466"/>
      <c r="AT83" s="466"/>
      <c r="AU83" s="466"/>
      <c r="AV83" s="466"/>
      <c r="AW83" s="453"/>
      <c r="AX83" s="466"/>
      <c r="AY83" s="466"/>
      <c r="AZ83" s="466"/>
      <c r="BA83" s="466"/>
      <c r="BB83" s="466"/>
      <c r="BC83" s="466"/>
      <c r="BD83" s="466"/>
      <c r="BE83" s="466"/>
      <c r="BF83" s="466"/>
      <c r="BG83" s="466"/>
      <c r="BH83" s="466"/>
      <c r="BI83" s="466"/>
      <c r="BJ83" s="466"/>
      <c r="BK83" s="466"/>
      <c r="BL83" s="466"/>
      <c r="BM83" s="466"/>
      <c r="BN83" s="466"/>
      <c r="BO83" s="466"/>
      <c r="BP83" s="466"/>
    </row>
    <row r="84" spans="1:68" ht="12.75" customHeight="1" x14ac:dyDescent="0.2">
      <c r="A84" s="11"/>
      <c r="B84" s="467" t="s">
        <v>1</v>
      </c>
      <c r="C84" s="468"/>
      <c r="D84" s="469"/>
      <c r="E84" s="550" t="s">
        <v>18</v>
      </c>
      <c r="F84" s="552"/>
      <c r="G84" s="552"/>
      <c r="H84" s="552"/>
      <c r="I84" s="552"/>
      <c r="J84" s="551"/>
      <c r="K84" s="480" t="s">
        <v>25</v>
      </c>
      <c r="L84" s="481"/>
      <c r="M84" s="481"/>
      <c r="N84" s="481"/>
      <c r="O84" s="481"/>
      <c r="P84" s="481"/>
      <c r="Q84" s="481"/>
      <c r="R84" s="481"/>
      <c r="S84" s="481"/>
      <c r="T84" s="481"/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1"/>
      <c r="AF84" s="481"/>
      <c r="AG84" s="481"/>
      <c r="AH84" s="481"/>
      <c r="AI84" s="481"/>
      <c r="AJ84" s="481"/>
      <c r="AK84" s="481"/>
      <c r="AL84" s="481"/>
      <c r="AM84" s="482"/>
      <c r="AN84" s="480" t="s">
        <v>26</v>
      </c>
      <c r="AO84" s="481"/>
      <c r="AP84" s="481"/>
      <c r="AQ84" s="481"/>
      <c r="AR84" s="481"/>
      <c r="AS84" s="481"/>
      <c r="AT84" s="481"/>
      <c r="AU84" s="481"/>
      <c r="AV84" s="481"/>
      <c r="AW84" s="481"/>
      <c r="AX84" s="481"/>
      <c r="AY84" s="481"/>
      <c r="AZ84" s="481"/>
      <c r="BA84" s="481"/>
      <c r="BB84" s="481"/>
      <c r="BC84" s="481"/>
      <c r="BD84" s="481"/>
      <c r="BE84" s="481"/>
      <c r="BF84" s="481"/>
      <c r="BG84" s="481"/>
      <c r="BH84" s="481"/>
      <c r="BI84" s="481"/>
      <c r="BJ84" s="481"/>
      <c r="BK84" s="481"/>
      <c r="BL84" s="481"/>
      <c r="BM84" s="481"/>
      <c r="BN84" s="481"/>
      <c r="BO84" s="481"/>
      <c r="BP84" s="483"/>
    </row>
    <row r="85" spans="1:68" ht="12.75" customHeight="1" x14ac:dyDescent="0.2">
      <c r="A85" s="11"/>
      <c r="B85" s="470"/>
      <c r="C85" s="471"/>
      <c r="D85" s="472"/>
      <c r="E85" s="376" t="s">
        <v>16</v>
      </c>
      <c r="F85" s="377"/>
      <c r="G85" s="377"/>
      <c r="H85" s="377"/>
      <c r="I85" s="377"/>
      <c r="J85" s="378"/>
      <c r="K85" s="301" t="s">
        <v>27</v>
      </c>
      <c r="L85" s="302"/>
      <c r="M85" s="302"/>
      <c r="N85" s="302"/>
      <c r="O85" s="302"/>
      <c r="P85" s="302"/>
      <c r="Q85" s="303"/>
      <c r="R85" s="301" t="s">
        <v>60</v>
      </c>
      <c r="S85" s="302"/>
      <c r="T85" s="302"/>
      <c r="U85" s="302"/>
      <c r="V85" s="302"/>
      <c r="W85" s="302"/>
      <c r="X85" s="303"/>
      <c r="Y85" s="301" t="s">
        <v>61</v>
      </c>
      <c r="Z85" s="302"/>
      <c r="AA85" s="302"/>
      <c r="AB85" s="302"/>
      <c r="AC85" s="302"/>
      <c r="AD85" s="302"/>
      <c r="AE85" s="303"/>
      <c r="AF85" s="301" t="s">
        <v>21</v>
      </c>
      <c r="AG85" s="302"/>
      <c r="AH85" s="302"/>
      <c r="AI85" s="302"/>
      <c r="AJ85" s="302"/>
      <c r="AK85" s="302"/>
      <c r="AL85" s="302"/>
      <c r="AM85" s="303"/>
      <c r="AN85" s="301" t="s">
        <v>27</v>
      </c>
      <c r="AO85" s="302"/>
      <c r="AP85" s="302"/>
      <c r="AQ85" s="302"/>
      <c r="AR85" s="302"/>
      <c r="AS85" s="302"/>
      <c r="AT85" s="303"/>
      <c r="AU85" s="301" t="s">
        <v>62</v>
      </c>
      <c r="AV85" s="302"/>
      <c r="AW85" s="302"/>
      <c r="AX85" s="302"/>
      <c r="AY85" s="302"/>
      <c r="AZ85" s="302"/>
      <c r="BA85" s="303"/>
      <c r="BB85" s="301" t="s">
        <v>61</v>
      </c>
      <c r="BC85" s="302"/>
      <c r="BD85" s="302"/>
      <c r="BE85" s="302"/>
      <c r="BF85" s="302"/>
      <c r="BG85" s="302"/>
      <c r="BH85" s="303"/>
      <c r="BI85" s="301" t="s">
        <v>21</v>
      </c>
      <c r="BJ85" s="418"/>
      <c r="BK85" s="418"/>
      <c r="BL85" s="418"/>
      <c r="BM85" s="418"/>
      <c r="BN85" s="418"/>
      <c r="BO85" s="418"/>
      <c r="BP85" s="419"/>
    </row>
    <row r="86" spans="1:68" ht="14.25" x14ac:dyDescent="0.2">
      <c r="A86" s="11"/>
      <c r="B86" s="420" t="str">
        <f t="shared" ref="B86:B140" si="1">B13</f>
        <v>1.1</v>
      </c>
      <c r="C86" s="421"/>
      <c r="D86" s="422"/>
      <c r="E86" s="490">
        <f>AE13</f>
        <v>6086.1768000000002</v>
      </c>
      <c r="F86" s="491"/>
      <c r="G86" s="491"/>
      <c r="H86" s="491"/>
      <c r="I86" s="491"/>
      <c r="J86" s="492"/>
      <c r="K86" s="415">
        <f t="shared" ref="K86:K104" si="2">IF($AT$77=0,0,IF(AC13=0,AF86*AT$79/(AT$77-AT$82),0))</f>
        <v>0</v>
      </c>
      <c r="L86" s="416"/>
      <c r="M86" s="416"/>
      <c r="N86" s="416"/>
      <c r="O86" s="416"/>
      <c r="P86" s="416"/>
      <c r="Q86" s="417"/>
      <c r="R86" s="415">
        <f t="shared" ref="R86:R101" si="3">IF($AT$77=0,0,IF(AC13=0,AF86*AT$81/(AT$77-AT$82),0))</f>
        <v>0</v>
      </c>
      <c r="S86" s="416"/>
      <c r="T86" s="416"/>
      <c r="U86" s="416"/>
      <c r="V86" s="416"/>
      <c r="W86" s="416"/>
      <c r="X86" s="417"/>
      <c r="Y86" s="415">
        <f t="shared" ref="Y86:Y101" si="4">IF(AC13=1,AF86,0)</f>
        <v>0</v>
      </c>
      <c r="Z86" s="416"/>
      <c r="AA86" s="416"/>
      <c r="AB86" s="416"/>
      <c r="AC86" s="416"/>
      <c r="AD86" s="416"/>
      <c r="AE86" s="417"/>
      <c r="AF86" s="415">
        <f>E86*AS13/100</f>
        <v>0</v>
      </c>
      <c r="AG86" s="416"/>
      <c r="AH86" s="416"/>
      <c r="AI86" s="416"/>
      <c r="AJ86" s="416"/>
      <c r="AK86" s="416"/>
      <c r="AL86" s="416"/>
      <c r="AM86" s="417"/>
      <c r="AN86" s="415">
        <f>K86+Mês04!AN86</f>
        <v>0</v>
      </c>
      <c r="AO86" s="416"/>
      <c r="AP86" s="416"/>
      <c r="AQ86" s="416"/>
      <c r="AR86" s="416"/>
      <c r="AS86" s="416"/>
      <c r="AT86" s="417"/>
      <c r="AU86" s="415">
        <f>R86+Mês04!AU86</f>
        <v>0</v>
      </c>
      <c r="AV86" s="416"/>
      <c r="AW86" s="416"/>
      <c r="AX86" s="416"/>
      <c r="AY86" s="416"/>
      <c r="AZ86" s="416"/>
      <c r="BA86" s="417"/>
      <c r="BB86" s="415">
        <f>Y86+Mês04!BB86</f>
        <v>0</v>
      </c>
      <c r="BC86" s="416"/>
      <c r="BD86" s="416"/>
      <c r="BE86" s="416"/>
      <c r="BF86" s="416"/>
      <c r="BG86" s="416"/>
      <c r="BH86" s="417"/>
      <c r="BI86" s="415">
        <f>AF86+Mês04!BI86</f>
        <v>0</v>
      </c>
      <c r="BJ86" s="416"/>
      <c r="BK86" s="416"/>
      <c r="BL86" s="416"/>
      <c r="BM86" s="416"/>
      <c r="BN86" s="416"/>
      <c r="BO86" s="416"/>
      <c r="BP86" s="460"/>
    </row>
    <row r="87" spans="1:68" ht="14.25" x14ac:dyDescent="0.2">
      <c r="A87" s="11"/>
      <c r="B87" s="420" t="str">
        <f t="shared" si="1"/>
        <v>1.2</v>
      </c>
      <c r="C87" s="421"/>
      <c r="D87" s="422"/>
      <c r="E87" s="424">
        <f>AE14</f>
        <v>5303.6238239999993</v>
      </c>
      <c r="F87" s="425"/>
      <c r="G87" s="425"/>
      <c r="H87" s="425"/>
      <c r="I87" s="425"/>
      <c r="J87" s="426"/>
      <c r="K87" s="415">
        <f t="shared" si="2"/>
        <v>0</v>
      </c>
      <c r="L87" s="416"/>
      <c r="M87" s="416"/>
      <c r="N87" s="416"/>
      <c r="O87" s="416"/>
      <c r="P87" s="416"/>
      <c r="Q87" s="417"/>
      <c r="R87" s="415">
        <f t="shared" si="3"/>
        <v>0</v>
      </c>
      <c r="S87" s="416"/>
      <c r="T87" s="416"/>
      <c r="U87" s="416"/>
      <c r="V87" s="416"/>
      <c r="W87" s="416"/>
      <c r="X87" s="417"/>
      <c r="Y87" s="415">
        <f t="shared" si="4"/>
        <v>0</v>
      </c>
      <c r="Z87" s="416"/>
      <c r="AA87" s="416"/>
      <c r="AB87" s="416"/>
      <c r="AC87" s="416"/>
      <c r="AD87" s="416"/>
      <c r="AE87" s="417"/>
      <c r="AF87" s="415">
        <f>E87*AS14/100</f>
        <v>0</v>
      </c>
      <c r="AG87" s="416"/>
      <c r="AH87" s="416"/>
      <c r="AI87" s="416"/>
      <c r="AJ87" s="416"/>
      <c r="AK87" s="416"/>
      <c r="AL87" s="416"/>
      <c r="AM87" s="417"/>
      <c r="AN87" s="415">
        <f>K87+Mês04!AN87</f>
        <v>0</v>
      </c>
      <c r="AO87" s="416"/>
      <c r="AP87" s="416"/>
      <c r="AQ87" s="416"/>
      <c r="AR87" s="416"/>
      <c r="AS87" s="416"/>
      <c r="AT87" s="417"/>
      <c r="AU87" s="415">
        <f>R87+Mês04!AU87</f>
        <v>0</v>
      </c>
      <c r="AV87" s="416"/>
      <c r="AW87" s="416"/>
      <c r="AX87" s="416"/>
      <c r="AY87" s="416"/>
      <c r="AZ87" s="416"/>
      <c r="BA87" s="417"/>
      <c r="BB87" s="415">
        <f>Y87+Mês04!BB87</f>
        <v>0</v>
      </c>
      <c r="BC87" s="416"/>
      <c r="BD87" s="416"/>
      <c r="BE87" s="416"/>
      <c r="BF87" s="416"/>
      <c r="BG87" s="416"/>
      <c r="BH87" s="417"/>
      <c r="BI87" s="415">
        <f>AF87+Mês04!BI87</f>
        <v>0</v>
      </c>
      <c r="BJ87" s="416"/>
      <c r="BK87" s="416"/>
      <c r="BL87" s="416"/>
      <c r="BM87" s="416"/>
      <c r="BN87" s="416"/>
      <c r="BO87" s="416"/>
      <c r="BP87" s="460"/>
    </row>
    <row r="88" spans="1:68" ht="14.25" x14ac:dyDescent="0.2">
      <c r="A88" s="11"/>
      <c r="B88" s="420" t="str">
        <f t="shared" si="1"/>
        <v>1.3</v>
      </c>
      <c r="C88" s="421"/>
      <c r="D88" s="422"/>
      <c r="E88" s="424">
        <f>AE15</f>
        <v>947.29276800000014</v>
      </c>
      <c r="F88" s="425"/>
      <c r="G88" s="425"/>
      <c r="H88" s="425"/>
      <c r="I88" s="425"/>
      <c r="J88" s="426"/>
      <c r="K88" s="415">
        <f t="shared" si="2"/>
        <v>0</v>
      </c>
      <c r="L88" s="416"/>
      <c r="M88" s="416"/>
      <c r="N88" s="416"/>
      <c r="O88" s="416"/>
      <c r="P88" s="416"/>
      <c r="Q88" s="417"/>
      <c r="R88" s="415">
        <f t="shared" si="3"/>
        <v>0</v>
      </c>
      <c r="S88" s="416"/>
      <c r="T88" s="416"/>
      <c r="U88" s="416"/>
      <c r="V88" s="416"/>
      <c r="W88" s="416"/>
      <c r="X88" s="417"/>
      <c r="Y88" s="415">
        <f t="shared" si="4"/>
        <v>0</v>
      </c>
      <c r="Z88" s="416"/>
      <c r="AA88" s="416"/>
      <c r="AB88" s="416"/>
      <c r="AC88" s="416"/>
      <c r="AD88" s="416"/>
      <c r="AE88" s="417"/>
      <c r="AF88" s="415">
        <f>E88*AS15/100</f>
        <v>0</v>
      </c>
      <c r="AG88" s="416"/>
      <c r="AH88" s="416"/>
      <c r="AI88" s="416"/>
      <c r="AJ88" s="416"/>
      <c r="AK88" s="416"/>
      <c r="AL88" s="416"/>
      <c r="AM88" s="417"/>
      <c r="AN88" s="415">
        <f>K88+Mês04!AN88</f>
        <v>0</v>
      </c>
      <c r="AO88" s="416"/>
      <c r="AP88" s="416"/>
      <c r="AQ88" s="416"/>
      <c r="AR88" s="416"/>
      <c r="AS88" s="416"/>
      <c r="AT88" s="417"/>
      <c r="AU88" s="415">
        <f>R88+Mês04!AU88</f>
        <v>947.29276800000002</v>
      </c>
      <c r="AV88" s="416"/>
      <c r="AW88" s="416"/>
      <c r="AX88" s="416"/>
      <c r="AY88" s="416"/>
      <c r="AZ88" s="416"/>
      <c r="BA88" s="417"/>
      <c r="BB88" s="415">
        <f>Y88+Mês04!BB88</f>
        <v>0</v>
      </c>
      <c r="BC88" s="416"/>
      <c r="BD88" s="416"/>
      <c r="BE88" s="416"/>
      <c r="BF88" s="416"/>
      <c r="BG88" s="416"/>
      <c r="BH88" s="417"/>
      <c r="BI88" s="415">
        <f>AF88+Mês04!BI88</f>
        <v>947.29276800000002</v>
      </c>
      <c r="BJ88" s="416"/>
      <c r="BK88" s="416"/>
      <c r="BL88" s="416"/>
      <c r="BM88" s="416"/>
      <c r="BN88" s="416"/>
      <c r="BO88" s="416"/>
      <c r="BP88" s="460"/>
    </row>
    <row r="89" spans="1:68" ht="14.25" x14ac:dyDescent="0.2">
      <c r="A89" s="11"/>
      <c r="B89" s="420" t="str">
        <f t="shared" si="1"/>
        <v>02</v>
      </c>
      <c r="C89" s="421"/>
      <c r="D89" s="422"/>
      <c r="E89" s="424">
        <f t="shared" ref="E89:E100" si="5">AE16</f>
        <v>0</v>
      </c>
      <c r="F89" s="425"/>
      <c r="G89" s="425"/>
      <c r="H89" s="425"/>
      <c r="I89" s="425"/>
      <c r="J89" s="426"/>
      <c r="K89" s="415">
        <f t="shared" si="2"/>
        <v>0</v>
      </c>
      <c r="L89" s="416"/>
      <c r="M89" s="416"/>
      <c r="N89" s="416"/>
      <c r="O89" s="416"/>
      <c r="P89" s="416"/>
      <c r="Q89" s="417"/>
      <c r="R89" s="415">
        <f t="shared" si="3"/>
        <v>0</v>
      </c>
      <c r="S89" s="416"/>
      <c r="T89" s="416"/>
      <c r="U89" s="416"/>
      <c r="V89" s="416"/>
      <c r="W89" s="416"/>
      <c r="X89" s="417"/>
      <c r="Y89" s="415">
        <f t="shared" si="4"/>
        <v>0</v>
      </c>
      <c r="Z89" s="416"/>
      <c r="AA89" s="416"/>
      <c r="AB89" s="416"/>
      <c r="AC89" s="416"/>
      <c r="AD89" s="416"/>
      <c r="AE89" s="417"/>
      <c r="AF89" s="415">
        <f t="shared" ref="AF89:AF98" si="6">E89*AS16/100</f>
        <v>0</v>
      </c>
      <c r="AG89" s="416"/>
      <c r="AH89" s="416"/>
      <c r="AI89" s="416"/>
      <c r="AJ89" s="416"/>
      <c r="AK89" s="416"/>
      <c r="AL89" s="416"/>
      <c r="AM89" s="417"/>
      <c r="AN89" s="415">
        <f>K89+Mês04!AN89</f>
        <v>0</v>
      </c>
      <c r="AO89" s="416"/>
      <c r="AP89" s="416"/>
      <c r="AQ89" s="416"/>
      <c r="AR89" s="416"/>
      <c r="AS89" s="416"/>
      <c r="AT89" s="417"/>
      <c r="AU89" s="415">
        <f>R89+Mês04!AU89</f>
        <v>0</v>
      </c>
      <c r="AV89" s="416"/>
      <c r="AW89" s="416"/>
      <c r="AX89" s="416"/>
      <c r="AY89" s="416"/>
      <c r="AZ89" s="416"/>
      <c r="BA89" s="417"/>
      <c r="BB89" s="415">
        <f>Y89+Mês04!BB89</f>
        <v>0</v>
      </c>
      <c r="BC89" s="416"/>
      <c r="BD89" s="416"/>
      <c r="BE89" s="416"/>
      <c r="BF89" s="416"/>
      <c r="BG89" s="416"/>
      <c r="BH89" s="417"/>
      <c r="BI89" s="415">
        <f>AF89+Mês04!BI89</f>
        <v>0</v>
      </c>
      <c r="BJ89" s="416"/>
      <c r="BK89" s="416"/>
      <c r="BL89" s="416"/>
      <c r="BM89" s="416"/>
      <c r="BN89" s="416"/>
      <c r="BO89" s="416"/>
      <c r="BP89" s="460"/>
    </row>
    <row r="90" spans="1:68" ht="14.25" x14ac:dyDescent="0.2">
      <c r="A90" s="11"/>
      <c r="B90" s="420" t="str">
        <f t="shared" si="1"/>
        <v>2.1</v>
      </c>
      <c r="C90" s="421"/>
      <c r="D90" s="422"/>
      <c r="E90" s="424">
        <f t="shared" si="5"/>
        <v>519.93561599999987</v>
      </c>
      <c r="F90" s="425"/>
      <c r="G90" s="425"/>
      <c r="H90" s="425"/>
      <c r="I90" s="425"/>
      <c r="J90" s="426"/>
      <c r="K90" s="415">
        <f t="shared" si="2"/>
        <v>0</v>
      </c>
      <c r="L90" s="416"/>
      <c r="M90" s="416"/>
      <c r="N90" s="416"/>
      <c r="O90" s="416"/>
      <c r="P90" s="416"/>
      <c r="Q90" s="417"/>
      <c r="R90" s="415">
        <f t="shared" si="3"/>
        <v>0</v>
      </c>
      <c r="S90" s="416"/>
      <c r="T90" s="416"/>
      <c r="U90" s="416"/>
      <c r="V90" s="416"/>
      <c r="W90" s="416"/>
      <c r="X90" s="417"/>
      <c r="Y90" s="415">
        <f t="shared" si="4"/>
        <v>0</v>
      </c>
      <c r="Z90" s="416"/>
      <c r="AA90" s="416"/>
      <c r="AB90" s="416"/>
      <c r="AC90" s="416"/>
      <c r="AD90" s="416"/>
      <c r="AE90" s="417"/>
      <c r="AF90" s="415">
        <f t="shared" si="6"/>
        <v>0</v>
      </c>
      <c r="AG90" s="416"/>
      <c r="AH90" s="416"/>
      <c r="AI90" s="416"/>
      <c r="AJ90" s="416"/>
      <c r="AK90" s="416"/>
      <c r="AL90" s="416"/>
      <c r="AM90" s="417"/>
      <c r="AN90" s="415">
        <f>K90+Mês04!AN90</f>
        <v>0</v>
      </c>
      <c r="AO90" s="416"/>
      <c r="AP90" s="416"/>
      <c r="AQ90" s="416"/>
      <c r="AR90" s="416"/>
      <c r="AS90" s="416"/>
      <c r="AT90" s="417"/>
      <c r="AU90" s="415">
        <f>R90+Mês04!AU90</f>
        <v>519.93561599999987</v>
      </c>
      <c r="AV90" s="416"/>
      <c r="AW90" s="416"/>
      <c r="AX90" s="416"/>
      <c r="AY90" s="416"/>
      <c r="AZ90" s="416"/>
      <c r="BA90" s="417"/>
      <c r="BB90" s="415">
        <f>Y90+Mês04!BB90</f>
        <v>0</v>
      </c>
      <c r="BC90" s="416"/>
      <c r="BD90" s="416"/>
      <c r="BE90" s="416"/>
      <c r="BF90" s="416"/>
      <c r="BG90" s="416"/>
      <c r="BH90" s="417"/>
      <c r="BI90" s="415">
        <f>AF90+Mês04!BI90</f>
        <v>519.93561599999987</v>
      </c>
      <c r="BJ90" s="416"/>
      <c r="BK90" s="416"/>
      <c r="BL90" s="416"/>
      <c r="BM90" s="416"/>
      <c r="BN90" s="416"/>
      <c r="BO90" s="416"/>
      <c r="BP90" s="460"/>
    </row>
    <row r="91" spans="1:68" ht="14.25" x14ac:dyDescent="0.2">
      <c r="A91" s="11"/>
      <c r="B91" s="420" t="str">
        <f t="shared" si="1"/>
        <v>2.2</v>
      </c>
      <c r="C91" s="421"/>
      <c r="D91" s="422"/>
      <c r="E91" s="424">
        <f t="shared" si="5"/>
        <v>3149.382192</v>
      </c>
      <c r="F91" s="425"/>
      <c r="G91" s="425"/>
      <c r="H91" s="425"/>
      <c r="I91" s="425"/>
      <c r="J91" s="426"/>
      <c r="K91" s="415">
        <f t="shared" si="2"/>
        <v>0</v>
      </c>
      <c r="L91" s="416"/>
      <c r="M91" s="416"/>
      <c r="N91" s="416"/>
      <c r="O91" s="416"/>
      <c r="P91" s="416"/>
      <c r="Q91" s="417"/>
      <c r="R91" s="415">
        <f t="shared" si="3"/>
        <v>0</v>
      </c>
      <c r="S91" s="416"/>
      <c r="T91" s="416"/>
      <c r="U91" s="416"/>
      <c r="V91" s="416"/>
      <c r="W91" s="416"/>
      <c r="X91" s="417"/>
      <c r="Y91" s="415">
        <f t="shared" si="4"/>
        <v>0</v>
      </c>
      <c r="Z91" s="416"/>
      <c r="AA91" s="416"/>
      <c r="AB91" s="416"/>
      <c r="AC91" s="416"/>
      <c r="AD91" s="416"/>
      <c r="AE91" s="417"/>
      <c r="AF91" s="415">
        <f t="shared" si="6"/>
        <v>0</v>
      </c>
      <c r="AG91" s="416"/>
      <c r="AH91" s="416"/>
      <c r="AI91" s="416"/>
      <c r="AJ91" s="416"/>
      <c r="AK91" s="416"/>
      <c r="AL91" s="416"/>
      <c r="AM91" s="417"/>
      <c r="AN91" s="415">
        <f>K91+Mês04!AN91</f>
        <v>0</v>
      </c>
      <c r="AO91" s="416"/>
      <c r="AP91" s="416"/>
      <c r="AQ91" s="416"/>
      <c r="AR91" s="416"/>
      <c r="AS91" s="416"/>
      <c r="AT91" s="417"/>
      <c r="AU91" s="415">
        <f>R91+Mês04!AU91</f>
        <v>3149.382192</v>
      </c>
      <c r="AV91" s="416"/>
      <c r="AW91" s="416"/>
      <c r="AX91" s="416"/>
      <c r="AY91" s="416"/>
      <c r="AZ91" s="416"/>
      <c r="BA91" s="417"/>
      <c r="BB91" s="415">
        <f>Y91+Mês04!BB91</f>
        <v>0</v>
      </c>
      <c r="BC91" s="416"/>
      <c r="BD91" s="416"/>
      <c r="BE91" s="416"/>
      <c r="BF91" s="416"/>
      <c r="BG91" s="416"/>
      <c r="BH91" s="417"/>
      <c r="BI91" s="415">
        <f>AF91+Mês04!BI91</f>
        <v>3149.382192</v>
      </c>
      <c r="BJ91" s="416"/>
      <c r="BK91" s="416"/>
      <c r="BL91" s="416"/>
      <c r="BM91" s="416"/>
      <c r="BN91" s="416"/>
      <c r="BO91" s="416"/>
      <c r="BP91" s="460"/>
    </row>
    <row r="92" spans="1:68" ht="14.25" x14ac:dyDescent="0.2">
      <c r="A92" s="11"/>
      <c r="B92" s="420" t="str">
        <f t="shared" si="1"/>
        <v>2.3</v>
      </c>
      <c r="C92" s="421"/>
      <c r="D92" s="422"/>
      <c r="E92" s="424">
        <f t="shared" si="5"/>
        <v>740.27054200000009</v>
      </c>
      <c r="F92" s="425"/>
      <c r="G92" s="425"/>
      <c r="H92" s="425"/>
      <c r="I92" s="425"/>
      <c r="J92" s="426"/>
      <c r="K92" s="415">
        <f t="shared" si="2"/>
        <v>0</v>
      </c>
      <c r="L92" s="416"/>
      <c r="M92" s="416"/>
      <c r="N92" s="416"/>
      <c r="O92" s="416"/>
      <c r="P92" s="416"/>
      <c r="Q92" s="417"/>
      <c r="R92" s="415">
        <f t="shared" si="3"/>
        <v>0</v>
      </c>
      <c r="S92" s="416"/>
      <c r="T92" s="416"/>
      <c r="U92" s="416"/>
      <c r="V92" s="416"/>
      <c r="W92" s="416"/>
      <c r="X92" s="417"/>
      <c r="Y92" s="415">
        <f t="shared" si="4"/>
        <v>0</v>
      </c>
      <c r="Z92" s="416"/>
      <c r="AA92" s="416"/>
      <c r="AB92" s="416"/>
      <c r="AC92" s="416"/>
      <c r="AD92" s="416"/>
      <c r="AE92" s="417"/>
      <c r="AF92" s="415">
        <f t="shared" si="6"/>
        <v>0</v>
      </c>
      <c r="AG92" s="416"/>
      <c r="AH92" s="416"/>
      <c r="AI92" s="416"/>
      <c r="AJ92" s="416"/>
      <c r="AK92" s="416"/>
      <c r="AL92" s="416"/>
      <c r="AM92" s="417"/>
      <c r="AN92" s="415">
        <f>K92+Mês04!AN92</f>
        <v>0</v>
      </c>
      <c r="AO92" s="416"/>
      <c r="AP92" s="416"/>
      <c r="AQ92" s="416"/>
      <c r="AR92" s="416"/>
      <c r="AS92" s="416"/>
      <c r="AT92" s="417"/>
      <c r="AU92" s="415">
        <f>R92+Mês04!AU92</f>
        <v>0</v>
      </c>
      <c r="AV92" s="416"/>
      <c r="AW92" s="416"/>
      <c r="AX92" s="416"/>
      <c r="AY92" s="416"/>
      <c r="AZ92" s="416"/>
      <c r="BA92" s="417"/>
      <c r="BB92" s="415">
        <f>Y92+Mês04!BB92</f>
        <v>0</v>
      </c>
      <c r="BC92" s="416"/>
      <c r="BD92" s="416"/>
      <c r="BE92" s="416"/>
      <c r="BF92" s="416"/>
      <c r="BG92" s="416"/>
      <c r="BH92" s="417"/>
      <c r="BI92" s="415">
        <f>AF92+Mês04!BI92</f>
        <v>0</v>
      </c>
      <c r="BJ92" s="416"/>
      <c r="BK92" s="416"/>
      <c r="BL92" s="416"/>
      <c r="BM92" s="416"/>
      <c r="BN92" s="416"/>
      <c r="BO92" s="416"/>
      <c r="BP92" s="460"/>
    </row>
    <row r="93" spans="1:68" ht="14.25" x14ac:dyDescent="0.2">
      <c r="A93" s="11"/>
      <c r="B93" s="420" t="str">
        <f t="shared" si="1"/>
        <v>03</v>
      </c>
      <c r="C93" s="421"/>
      <c r="D93" s="422"/>
      <c r="E93" s="424">
        <f t="shared" si="5"/>
        <v>0</v>
      </c>
      <c r="F93" s="425"/>
      <c r="G93" s="425"/>
      <c r="H93" s="425"/>
      <c r="I93" s="425"/>
      <c r="J93" s="426"/>
      <c r="K93" s="415">
        <f t="shared" si="2"/>
        <v>0</v>
      </c>
      <c r="L93" s="416"/>
      <c r="M93" s="416"/>
      <c r="N93" s="416"/>
      <c r="O93" s="416"/>
      <c r="P93" s="416"/>
      <c r="Q93" s="417"/>
      <c r="R93" s="415">
        <f t="shared" si="3"/>
        <v>0</v>
      </c>
      <c r="S93" s="416"/>
      <c r="T93" s="416"/>
      <c r="U93" s="416"/>
      <c r="V93" s="416"/>
      <c r="W93" s="416"/>
      <c r="X93" s="417"/>
      <c r="Y93" s="415">
        <f t="shared" si="4"/>
        <v>0</v>
      </c>
      <c r="Z93" s="416"/>
      <c r="AA93" s="416"/>
      <c r="AB93" s="416"/>
      <c r="AC93" s="416"/>
      <c r="AD93" s="416"/>
      <c r="AE93" s="417"/>
      <c r="AF93" s="415">
        <f t="shared" si="6"/>
        <v>0</v>
      </c>
      <c r="AG93" s="416"/>
      <c r="AH93" s="416"/>
      <c r="AI93" s="416"/>
      <c r="AJ93" s="416"/>
      <c r="AK93" s="416"/>
      <c r="AL93" s="416"/>
      <c r="AM93" s="417"/>
      <c r="AN93" s="415">
        <f>K93+Mês04!AN93</f>
        <v>0</v>
      </c>
      <c r="AO93" s="416"/>
      <c r="AP93" s="416"/>
      <c r="AQ93" s="416"/>
      <c r="AR93" s="416"/>
      <c r="AS93" s="416"/>
      <c r="AT93" s="417"/>
      <c r="AU93" s="415">
        <f>R93+Mês04!AU93</f>
        <v>0</v>
      </c>
      <c r="AV93" s="416"/>
      <c r="AW93" s="416"/>
      <c r="AX93" s="416"/>
      <c r="AY93" s="416"/>
      <c r="AZ93" s="416"/>
      <c r="BA93" s="417"/>
      <c r="BB93" s="415">
        <f>Y93+Mês04!BB93</f>
        <v>0</v>
      </c>
      <c r="BC93" s="416"/>
      <c r="BD93" s="416"/>
      <c r="BE93" s="416"/>
      <c r="BF93" s="416"/>
      <c r="BG93" s="416"/>
      <c r="BH93" s="417"/>
      <c r="BI93" s="415">
        <f>AF93+Mês04!BI93</f>
        <v>0</v>
      </c>
      <c r="BJ93" s="416"/>
      <c r="BK93" s="416"/>
      <c r="BL93" s="416"/>
      <c r="BM93" s="416"/>
      <c r="BN93" s="416"/>
      <c r="BO93" s="416"/>
      <c r="BP93" s="460"/>
    </row>
    <row r="94" spans="1:68" ht="14.25" x14ac:dyDescent="0.2">
      <c r="A94" s="11"/>
      <c r="B94" s="420" t="str">
        <f t="shared" si="1"/>
        <v>3.1</v>
      </c>
      <c r="C94" s="421"/>
      <c r="D94" s="422"/>
      <c r="E94" s="424">
        <f t="shared" si="5"/>
        <v>4208.430206</v>
      </c>
      <c r="F94" s="425"/>
      <c r="G94" s="425"/>
      <c r="H94" s="425"/>
      <c r="I94" s="425"/>
      <c r="J94" s="426"/>
      <c r="K94" s="415">
        <f t="shared" si="2"/>
        <v>0</v>
      </c>
      <c r="L94" s="416"/>
      <c r="M94" s="416"/>
      <c r="N94" s="416"/>
      <c r="O94" s="416"/>
      <c r="P94" s="416"/>
      <c r="Q94" s="417"/>
      <c r="R94" s="415">
        <f t="shared" si="3"/>
        <v>0</v>
      </c>
      <c r="S94" s="416"/>
      <c r="T94" s="416"/>
      <c r="U94" s="416"/>
      <c r="V94" s="416"/>
      <c r="W94" s="416"/>
      <c r="X94" s="417"/>
      <c r="Y94" s="415">
        <f t="shared" si="4"/>
        <v>0</v>
      </c>
      <c r="Z94" s="416"/>
      <c r="AA94" s="416"/>
      <c r="AB94" s="416"/>
      <c r="AC94" s="416"/>
      <c r="AD94" s="416"/>
      <c r="AE94" s="417"/>
      <c r="AF94" s="415">
        <f t="shared" si="6"/>
        <v>0</v>
      </c>
      <c r="AG94" s="416"/>
      <c r="AH94" s="416"/>
      <c r="AI94" s="416"/>
      <c r="AJ94" s="416"/>
      <c r="AK94" s="416"/>
      <c r="AL94" s="416"/>
      <c r="AM94" s="417"/>
      <c r="AN94" s="415">
        <f>K94+Mês04!AN94</f>
        <v>0</v>
      </c>
      <c r="AO94" s="416"/>
      <c r="AP94" s="416"/>
      <c r="AQ94" s="416"/>
      <c r="AR94" s="416"/>
      <c r="AS94" s="416"/>
      <c r="AT94" s="417"/>
      <c r="AU94" s="415">
        <f>R94+Mês04!AU94</f>
        <v>4208.430206</v>
      </c>
      <c r="AV94" s="416"/>
      <c r="AW94" s="416"/>
      <c r="AX94" s="416"/>
      <c r="AY94" s="416"/>
      <c r="AZ94" s="416"/>
      <c r="BA94" s="417"/>
      <c r="BB94" s="415">
        <f>Y94+Mês04!BB94</f>
        <v>0</v>
      </c>
      <c r="BC94" s="416"/>
      <c r="BD94" s="416"/>
      <c r="BE94" s="416"/>
      <c r="BF94" s="416"/>
      <c r="BG94" s="416"/>
      <c r="BH94" s="417"/>
      <c r="BI94" s="415">
        <f>AF94+Mês04!BI94</f>
        <v>4208.430206</v>
      </c>
      <c r="BJ94" s="416"/>
      <c r="BK94" s="416"/>
      <c r="BL94" s="416"/>
      <c r="BM94" s="416"/>
      <c r="BN94" s="416"/>
      <c r="BO94" s="416"/>
      <c r="BP94" s="460"/>
    </row>
    <row r="95" spans="1:68" ht="14.25" x14ac:dyDescent="0.2">
      <c r="A95" s="11"/>
      <c r="B95" s="420" t="str">
        <f t="shared" si="1"/>
        <v>4.1</v>
      </c>
      <c r="C95" s="421"/>
      <c r="D95" s="422"/>
      <c r="E95" s="424">
        <f t="shared" si="5"/>
        <v>1114.7171795999998</v>
      </c>
      <c r="F95" s="425"/>
      <c r="G95" s="425"/>
      <c r="H95" s="425"/>
      <c r="I95" s="425"/>
      <c r="J95" s="426"/>
      <c r="K95" s="415">
        <f t="shared" si="2"/>
        <v>0</v>
      </c>
      <c r="L95" s="416"/>
      <c r="M95" s="416"/>
      <c r="N95" s="416"/>
      <c r="O95" s="416"/>
      <c r="P95" s="416"/>
      <c r="Q95" s="417"/>
      <c r="R95" s="415">
        <f t="shared" si="3"/>
        <v>0</v>
      </c>
      <c r="S95" s="416"/>
      <c r="T95" s="416"/>
      <c r="U95" s="416"/>
      <c r="V95" s="416"/>
      <c r="W95" s="416"/>
      <c r="X95" s="417"/>
      <c r="Y95" s="415">
        <f t="shared" si="4"/>
        <v>0</v>
      </c>
      <c r="Z95" s="416"/>
      <c r="AA95" s="416"/>
      <c r="AB95" s="416"/>
      <c r="AC95" s="416"/>
      <c r="AD95" s="416"/>
      <c r="AE95" s="417"/>
      <c r="AF95" s="415">
        <f t="shared" si="6"/>
        <v>0</v>
      </c>
      <c r="AG95" s="416"/>
      <c r="AH95" s="416"/>
      <c r="AI95" s="416"/>
      <c r="AJ95" s="416"/>
      <c r="AK95" s="416"/>
      <c r="AL95" s="416"/>
      <c r="AM95" s="417"/>
      <c r="AN95" s="415">
        <f>K95+Mês04!AN95</f>
        <v>0</v>
      </c>
      <c r="AO95" s="416"/>
      <c r="AP95" s="416"/>
      <c r="AQ95" s="416"/>
      <c r="AR95" s="416"/>
      <c r="AS95" s="416"/>
      <c r="AT95" s="417"/>
      <c r="AU95" s="415">
        <f>R95+Mês04!AU95</f>
        <v>1114.7171795999998</v>
      </c>
      <c r="AV95" s="416"/>
      <c r="AW95" s="416"/>
      <c r="AX95" s="416"/>
      <c r="AY95" s="416"/>
      <c r="AZ95" s="416"/>
      <c r="BA95" s="417"/>
      <c r="BB95" s="415">
        <f>Y95+Mês04!BB95</f>
        <v>0</v>
      </c>
      <c r="BC95" s="416"/>
      <c r="BD95" s="416"/>
      <c r="BE95" s="416"/>
      <c r="BF95" s="416"/>
      <c r="BG95" s="416"/>
      <c r="BH95" s="417"/>
      <c r="BI95" s="415">
        <f>AF95+Mês04!BI95</f>
        <v>1114.7171795999998</v>
      </c>
      <c r="BJ95" s="416"/>
      <c r="BK95" s="416"/>
      <c r="BL95" s="416"/>
      <c r="BM95" s="416"/>
      <c r="BN95" s="416"/>
      <c r="BO95" s="416"/>
      <c r="BP95" s="460"/>
    </row>
    <row r="96" spans="1:68" ht="14.25" x14ac:dyDescent="0.2">
      <c r="A96" s="11"/>
      <c r="B96" s="420" t="str">
        <f t="shared" si="1"/>
        <v>4.3</v>
      </c>
      <c r="C96" s="421"/>
      <c r="D96" s="422"/>
      <c r="E96" s="424">
        <f t="shared" si="5"/>
        <v>15918.946760999999</v>
      </c>
      <c r="F96" s="425"/>
      <c r="G96" s="425"/>
      <c r="H96" s="425"/>
      <c r="I96" s="425"/>
      <c r="J96" s="426"/>
      <c r="K96" s="415">
        <f t="shared" si="2"/>
        <v>0</v>
      </c>
      <c r="L96" s="416"/>
      <c r="M96" s="416"/>
      <c r="N96" s="416"/>
      <c r="O96" s="416"/>
      <c r="P96" s="416"/>
      <c r="Q96" s="417"/>
      <c r="R96" s="415">
        <f t="shared" si="3"/>
        <v>0</v>
      </c>
      <c r="S96" s="416"/>
      <c r="T96" s="416"/>
      <c r="U96" s="416"/>
      <c r="V96" s="416"/>
      <c r="W96" s="416"/>
      <c r="X96" s="417"/>
      <c r="Y96" s="415">
        <f t="shared" si="4"/>
        <v>0</v>
      </c>
      <c r="Z96" s="416"/>
      <c r="AA96" s="416"/>
      <c r="AB96" s="416"/>
      <c r="AC96" s="416"/>
      <c r="AD96" s="416"/>
      <c r="AE96" s="417"/>
      <c r="AF96" s="415">
        <f t="shared" si="6"/>
        <v>0</v>
      </c>
      <c r="AG96" s="416"/>
      <c r="AH96" s="416"/>
      <c r="AI96" s="416"/>
      <c r="AJ96" s="416"/>
      <c r="AK96" s="416"/>
      <c r="AL96" s="416"/>
      <c r="AM96" s="417"/>
      <c r="AN96" s="415">
        <f>K96+Mês04!AN96</f>
        <v>0</v>
      </c>
      <c r="AO96" s="416"/>
      <c r="AP96" s="416"/>
      <c r="AQ96" s="416"/>
      <c r="AR96" s="416"/>
      <c r="AS96" s="416"/>
      <c r="AT96" s="417"/>
      <c r="AU96" s="415">
        <f>R96+Mês04!AU96</f>
        <v>0</v>
      </c>
      <c r="AV96" s="416"/>
      <c r="AW96" s="416"/>
      <c r="AX96" s="416"/>
      <c r="AY96" s="416"/>
      <c r="AZ96" s="416"/>
      <c r="BA96" s="417"/>
      <c r="BB96" s="415">
        <f>Y96+Mês04!BB96</f>
        <v>0</v>
      </c>
      <c r="BC96" s="416"/>
      <c r="BD96" s="416"/>
      <c r="BE96" s="416"/>
      <c r="BF96" s="416"/>
      <c r="BG96" s="416"/>
      <c r="BH96" s="417"/>
      <c r="BI96" s="415">
        <f>AF96+Mês04!BI96</f>
        <v>0</v>
      </c>
      <c r="BJ96" s="416"/>
      <c r="BK96" s="416"/>
      <c r="BL96" s="416"/>
      <c r="BM96" s="416"/>
      <c r="BN96" s="416"/>
      <c r="BO96" s="416"/>
      <c r="BP96" s="460"/>
    </row>
    <row r="97" spans="1:68" ht="14.25" x14ac:dyDescent="0.2">
      <c r="A97" s="11"/>
      <c r="B97" s="420" t="str">
        <f t="shared" si="1"/>
        <v>05</v>
      </c>
      <c r="C97" s="421"/>
      <c r="D97" s="422"/>
      <c r="E97" s="424">
        <f t="shared" si="5"/>
        <v>0</v>
      </c>
      <c r="F97" s="425"/>
      <c r="G97" s="425"/>
      <c r="H97" s="425"/>
      <c r="I97" s="425"/>
      <c r="J97" s="426"/>
      <c r="K97" s="415">
        <f t="shared" si="2"/>
        <v>0</v>
      </c>
      <c r="L97" s="416"/>
      <c r="M97" s="416"/>
      <c r="N97" s="416"/>
      <c r="O97" s="416"/>
      <c r="P97" s="416"/>
      <c r="Q97" s="417"/>
      <c r="R97" s="415">
        <f t="shared" si="3"/>
        <v>0</v>
      </c>
      <c r="S97" s="416"/>
      <c r="T97" s="416"/>
      <c r="U97" s="416"/>
      <c r="V97" s="416"/>
      <c r="W97" s="416"/>
      <c r="X97" s="417"/>
      <c r="Y97" s="415">
        <f t="shared" si="4"/>
        <v>0</v>
      </c>
      <c r="Z97" s="416"/>
      <c r="AA97" s="416"/>
      <c r="AB97" s="416"/>
      <c r="AC97" s="416"/>
      <c r="AD97" s="416"/>
      <c r="AE97" s="417"/>
      <c r="AF97" s="415">
        <f t="shared" si="6"/>
        <v>0</v>
      </c>
      <c r="AG97" s="416"/>
      <c r="AH97" s="416"/>
      <c r="AI97" s="416"/>
      <c r="AJ97" s="416"/>
      <c r="AK97" s="416"/>
      <c r="AL97" s="416"/>
      <c r="AM97" s="417"/>
      <c r="AN97" s="415">
        <f>K97+Mês04!AN97</f>
        <v>0</v>
      </c>
      <c r="AO97" s="416"/>
      <c r="AP97" s="416"/>
      <c r="AQ97" s="416"/>
      <c r="AR97" s="416"/>
      <c r="AS97" s="416"/>
      <c r="AT97" s="417"/>
      <c r="AU97" s="415">
        <f>R97+Mês04!AU97</f>
        <v>0</v>
      </c>
      <c r="AV97" s="416"/>
      <c r="AW97" s="416"/>
      <c r="AX97" s="416"/>
      <c r="AY97" s="416"/>
      <c r="AZ97" s="416"/>
      <c r="BA97" s="417"/>
      <c r="BB97" s="415">
        <f>Y97+Mês04!BB97</f>
        <v>0</v>
      </c>
      <c r="BC97" s="416"/>
      <c r="BD97" s="416"/>
      <c r="BE97" s="416"/>
      <c r="BF97" s="416"/>
      <c r="BG97" s="416"/>
      <c r="BH97" s="417"/>
      <c r="BI97" s="415">
        <f>AF97+Mês04!BI97</f>
        <v>0</v>
      </c>
      <c r="BJ97" s="416"/>
      <c r="BK97" s="416"/>
      <c r="BL97" s="416"/>
      <c r="BM97" s="416"/>
      <c r="BN97" s="416"/>
      <c r="BO97" s="416"/>
      <c r="BP97" s="460"/>
    </row>
    <row r="98" spans="1:68" ht="14.25" x14ac:dyDescent="0.2">
      <c r="A98" s="11"/>
      <c r="B98" s="420" t="str">
        <f t="shared" si="1"/>
        <v>5.1</v>
      </c>
      <c r="C98" s="421"/>
      <c r="D98" s="422"/>
      <c r="E98" s="424">
        <f t="shared" si="5"/>
        <v>7662.1926719999992</v>
      </c>
      <c r="F98" s="425"/>
      <c r="G98" s="425"/>
      <c r="H98" s="425"/>
      <c r="I98" s="425"/>
      <c r="J98" s="426"/>
      <c r="K98" s="415">
        <f t="shared" si="2"/>
        <v>0</v>
      </c>
      <c r="L98" s="416"/>
      <c r="M98" s="416"/>
      <c r="N98" s="416"/>
      <c r="O98" s="416"/>
      <c r="P98" s="416"/>
      <c r="Q98" s="417"/>
      <c r="R98" s="415">
        <f t="shared" si="3"/>
        <v>0</v>
      </c>
      <c r="S98" s="416"/>
      <c r="T98" s="416"/>
      <c r="U98" s="416"/>
      <c r="V98" s="416"/>
      <c r="W98" s="416"/>
      <c r="X98" s="417"/>
      <c r="Y98" s="415">
        <f t="shared" si="4"/>
        <v>0</v>
      </c>
      <c r="Z98" s="416"/>
      <c r="AA98" s="416"/>
      <c r="AB98" s="416"/>
      <c r="AC98" s="416"/>
      <c r="AD98" s="416"/>
      <c r="AE98" s="417"/>
      <c r="AF98" s="415">
        <f t="shared" si="6"/>
        <v>0</v>
      </c>
      <c r="AG98" s="416"/>
      <c r="AH98" s="416"/>
      <c r="AI98" s="416"/>
      <c r="AJ98" s="416"/>
      <c r="AK98" s="416"/>
      <c r="AL98" s="416"/>
      <c r="AM98" s="417"/>
      <c r="AN98" s="415">
        <f>K98+Mês04!AN98</f>
        <v>0</v>
      </c>
      <c r="AO98" s="416"/>
      <c r="AP98" s="416"/>
      <c r="AQ98" s="416"/>
      <c r="AR98" s="416"/>
      <c r="AS98" s="416"/>
      <c r="AT98" s="417"/>
      <c r="AU98" s="415">
        <f>R98+Mês04!AU98</f>
        <v>6438.8469899884794</v>
      </c>
      <c r="AV98" s="416"/>
      <c r="AW98" s="416"/>
      <c r="AX98" s="416"/>
      <c r="AY98" s="416"/>
      <c r="AZ98" s="416"/>
      <c r="BA98" s="417"/>
      <c r="BB98" s="415">
        <f>Y98+Mês04!BB98</f>
        <v>0</v>
      </c>
      <c r="BC98" s="416"/>
      <c r="BD98" s="416"/>
      <c r="BE98" s="416"/>
      <c r="BF98" s="416"/>
      <c r="BG98" s="416"/>
      <c r="BH98" s="417"/>
      <c r="BI98" s="415">
        <f>AF98+Mês04!BI98</f>
        <v>6438.8469899884794</v>
      </c>
      <c r="BJ98" s="416"/>
      <c r="BK98" s="416"/>
      <c r="BL98" s="416"/>
      <c r="BM98" s="416"/>
      <c r="BN98" s="416"/>
      <c r="BO98" s="416"/>
      <c r="BP98" s="460"/>
    </row>
    <row r="99" spans="1:68" ht="14.25" x14ac:dyDescent="0.2">
      <c r="A99" s="11"/>
      <c r="B99" s="420" t="str">
        <f t="shared" si="1"/>
        <v>06</v>
      </c>
      <c r="C99" s="421"/>
      <c r="D99" s="422"/>
      <c r="E99" s="424">
        <f t="shared" si="5"/>
        <v>0</v>
      </c>
      <c r="F99" s="425"/>
      <c r="G99" s="425"/>
      <c r="H99" s="425"/>
      <c r="I99" s="425"/>
      <c r="J99" s="426"/>
      <c r="K99" s="415">
        <f t="shared" si="2"/>
        <v>0</v>
      </c>
      <c r="L99" s="416"/>
      <c r="M99" s="416"/>
      <c r="N99" s="416"/>
      <c r="O99" s="416"/>
      <c r="P99" s="416"/>
      <c r="Q99" s="417"/>
      <c r="R99" s="415">
        <f t="shared" si="3"/>
        <v>0</v>
      </c>
      <c r="S99" s="416"/>
      <c r="T99" s="416"/>
      <c r="U99" s="416"/>
      <c r="V99" s="416"/>
      <c r="W99" s="416"/>
      <c r="X99" s="417"/>
      <c r="Y99" s="415">
        <f t="shared" si="4"/>
        <v>0</v>
      </c>
      <c r="Z99" s="416"/>
      <c r="AA99" s="416"/>
      <c r="AB99" s="416"/>
      <c r="AC99" s="416"/>
      <c r="AD99" s="416"/>
      <c r="AE99" s="417"/>
      <c r="AF99" s="415">
        <f>E99*AS26/100</f>
        <v>0</v>
      </c>
      <c r="AG99" s="416"/>
      <c r="AH99" s="416"/>
      <c r="AI99" s="416"/>
      <c r="AJ99" s="416"/>
      <c r="AK99" s="416"/>
      <c r="AL99" s="416"/>
      <c r="AM99" s="417"/>
      <c r="AN99" s="415">
        <f>K99+Mês04!AN99</f>
        <v>0</v>
      </c>
      <c r="AO99" s="416"/>
      <c r="AP99" s="416"/>
      <c r="AQ99" s="416"/>
      <c r="AR99" s="416"/>
      <c r="AS99" s="416"/>
      <c r="AT99" s="417"/>
      <c r="AU99" s="415">
        <f>R99+Mês04!AU99</f>
        <v>0</v>
      </c>
      <c r="AV99" s="416"/>
      <c r="AW99" s="416"/>
      <c r="AX99" s="416"/>
      <c r="AY99" s="416"/>
      <c r="AZ99" s="416"/>
      <c r="BA99" s="417"/>
      <c r="BB99" s="415">
        <f>Y99+Mês04!BB99</f>
        <v>0</v>
      </c>
      <c r="BC99" s="416"/>
      <c r="BD99" s="416"/>
      <c r="BE99" s="416"/>
      <c r="BF99" s="416"/>
      <c r="BG99" s="416"/>
      <c r="BH99" s="417"/>
      <c r="BI99" s="415">
        <f>AF99+Mês04!BI99</f>
        <v>0</v>
      </c>
      <c r="BJ99" s="416"/>
      <c r="BK99" s="416"/>
      <c r="BL99" s="416"/>
      <c r="BM99" s="416"/>
      <c r="BN99" s="416"/>
      <c r="BO99" s="416"/>
      <c r="BP99" s="460"/>
    </row>
    <row r="100" spans="1:68" ht="14.25" x14ac:dyDescent="0.2">
      <c r="A100" s="11"/>
      <c r="B100" s="420" t="str">
        <f t="shared" si="1"/>
        <v>6.1</v>
      </c>
      <c r="C100" s="421"/>
      <c r="D100" s="422"/>
      <c r="E100" s="424">
        <f t="shared" si="5"/>
        <v>10909.44424956</v>
      </c>
      <c r="F100" s="425"/>
      <c r="G100" s="425"/>
      <c r="H100" s="425"/>
      <c r="I100" s="425"/>
      <c r="J100" s="426"/>
      <c r="K100" s="415">
        <f t="shared" si="2"/>
        <v>0</v>
      </c>
      <c r="L100" s="416"/>
      <c r="M100" s="416"/>
      <c r="N100" s="416"/>
      <c r="O100" s="416"/>
      <c r="P100" s="416"/>
      <c r="Q100" s="417"/>
      <c r="R100" s="415">
        <f t="shared" si="3"/>
        <v>0</v>
      </c>
      <c r="S100" s="416"/>
      <c r="T100" s="416"/>
      <c r="U100" s="416"/>
      <c r="V100" s="416"/>
      <c r="W100" s="416"/>
      <c r="X100" s="417"/>
      <c r="Y100" s="415">
        <f t="shared" si="4"/>
        <v>0</v>
      </c>
      <c r="Z100" s="416"/>
      <c r="AA100" s="416"/>
      <c r="AB100" s="416"/>
      <c r="AC100" s="416"/>
      <c r="AD100" s="416"/>
      <c r="AE100" s="417"/>
      <c r="AF100" s="415">
        <f>E100*AS27/100</f>
        <v>0</v>
      </c>
      <c r="AG100" s="416"/>
      <c r="AH100" s="416"/>
      <c r="AI100" s="416"/>
      <c r="AJ100" s="416"/>
      <c r="AK100" s="416"/>
      <c r="AL100" s="416"/>
      <c r="AM100" s="417"/>
      <c r="AN100" s="415">
        <f>K100+Mês04!AN100</f>
        <v>0</v>
      </c>
      <c r="AO100" s="416"/>
      <c r="AP100" s="416"/>
      <c r="AQ100" s="416"/>
      <c r="AR100" s="416"/>
      <c r="AS100" s="416"/>
      <c r="AT100" s="417"/>
      <c r="AU100" s="415">
        <f>R100+Mês04!AU100</f>
        <v>0</v>
      </c>
      <c r="AV100" s="416"/>
      <c r="AW100" s="416"/>
      <c r="AX100" s="416"/>
      <c r="AY100" s="416"/>
      <c r="AZ100" s="416"/>
      <c r="BA100" s="417"/>
      <c r="BB100" s="415">
        <f>Y100+Mês04!BB100</f>
        <v>0</v>
      </c>
      <c r="BC100" s="416"/>
      <c r="BD100" s="416"/>
      <c r="BE100" s="416"/>
      <c r="BF100" s="416"/>
      <c r="BG100" s="416"/>
      <c r="BH100" s="417"/>
      <c r="BI100" s="415">
        <f>AF100+Mês04!BI100</f>
        <v>0</v>
      </c>
      <c r="BJ100" s="416"/>
      <c r="BK100" s="416"/>
      <c r="BL100" s="416"/>
      <c r="BM100" s="416"/>
      <c r="BN100" s="416"/>
      <c r="BO100" s="416"/>
      <c r="BP100" s="460"/>
    </row>
    <row r="101" spans="1:68" ht="14.25" x14ac:dyDescent="0.2">
      <c r="A101" s="11"/>
      <c r="B101" s="420" t="str">
        <f t="shared" si="1"/>
        <v>6.2</v>
      </c>
      <c r="C101" s="421"/>
      <c r="D101" s="422"/>
      <c r="E101" s="424">
        <f t="shared" ref="E101:E140" si="7">AE28</f>
        <v>41262.434407999994</v>
      </c>
      <c r="F101" s="425"/>
      <c r="G101" s="425"/>
      <c r="H101" s="425"/>
      <c r="I101" s="425"/>
      <c r="J101" s="426"/>
      <c r="K101" s="415">
        <f t="shared" si="2"/>
        <v>0</v>
      </c>
      <c r="L101" s="416"/>
      <c r="M101" s="416"/>
      <c r="N101" s="416"/>
      <c r="O101" s="416"/>
      <c r="P101" s="416"/>
      <c r="Q101" s="417"/>
      <c r="R101" s="415">
        <f t="shared" si="3"/>
        <v>0</v>
      </c>
      <c r="S101" s="416"/>
      <c r="T101" s="416"/>
      <c r="U101" s="416"/>
      <c r="V101" s="416"/>
      <c r="W101" s="416"/>
      <c r="X101" s="417"/>
      <c r="Y101" s="415">
        <f t="shared" si="4"/>
        <v>0</v>
      </c>
      <c r="Z101" s="416"/>
      <c r="AA101" s="416"/>
      <c r="AB101" s="416"/>
      <c r="AC101" s="416"/>
      <c r="AD101" s="416"/>
      <c r="AE101" s="417"/>
      <c r="AF101" s="415">
        <f t="shared" ref="AF101:AF116" si="8">E101*AS28/100</f>
        <v>0</v>
      </c>
      <c r="AG101" s="416"/>
      <c r="AH101" s="416"/>
      <c r="AI101" s="416"/>
      <c r="AJ101" s="416"/>
      <c r="AK101" s="416"/>
      <c r="AL101" s="416"/>
      <c r="AM101" s="417"/>
      <c r="AN101" s="415">
        <f>K101+Mês04!AN101</f>
        <v>0</v>
      </c>
      <c r="AO101" s="416"/>
      <c r="AP101" s="416"/>
      <c r="AQ101" s="416"/>
      <c r="AR101" s="416"/>
      <c r="AS101" s="416"/>
      <c r="AT101" s="417"/>
      <c r="AU101" s="415">
        <f>R101+Mês04!AU101</f>
        <v>0</v>
      </c>
      <c r="AV101" s="416"/>
      <c r="AW101" s="416"/>
      <c r="AX101" s="416"/>
      <c r="AY101" s="416"/>
      <c r="AZ101" s="416"/>
      <c r="BA101" s="417"/>
      <c r="BB101" s="415">
        <f>Y101+Mês04!BB101</f>
        <v>0</v>
      </c>
      <c r="BC101" s="416"/>
      <c r="BD101" s="416"/>
      <c r="BE101" s="416"/>
      <c r="BF101" s="416"/>
      <c r="BG101" s="416"/>
      <c r="BH101" s="417"/>
      <c r="BI101" s="415">
        <f>AF101+Mês04!BI101</f>
        <v>0</v>
      </c>
      <c r="BJ101" s="416"/>
      <c r="BK101" s="416"/>
      <c r="BL101" s="416"/>
      <c r="BM101" s="416"/>
      <c r="BN101" s="416"/>
      <c r="BO101" s="416"/>
      <c r="BP101" s="460"/>
    </row>
    <row r="102" spans="1:68" ht="14.25" x14ac:dyDescent="0.2">
      <c r="A102" s="11"/>
      <c r="B102" s="420" t="str">
        <f t="shared" si="1"/>
        <v>6.3</v>
      </c>
      <c r="C102" s="421"/>
      <c r="D102" s="422"/>
      <c r="E102" s="424">
        <f t="shared" si="7"/>
        <v>2797.7048171999995</v>
      </c>
      <c r="F102" s="425"/>
      <c r="G102" s="425"/>
      <c r="H102" s="425"/>
      <c r="I102" s="425"/>
      <c r="J102" s="426"/>
      <c r="K102" s="415">
        <f t="shared" si="2"/>
        <v>0</v>
      </c>
      <c r="L102" s="416"/>
      <c r="M102" s="416"/>
      <c r="N102" s="416"/>
      <c r="O102" s="416"/>
      <c r="P102" s="416"/>
      <c r="Q102" s="417"/>
      <c r="R102" s="415">
        <f t="shared" ref="R102:R107" si="9">IF($AT$77=0,0,IF(AC29=0,AF102*AT$81/(AT$77-AT$82),0))</f>
        <v>0</v>
      </c>
      <c r="S102" s="416"/>
      <c r="T102" s="416"/>
      <c r="U102" s="416"/>
      <c r="V102" s="416"/>
      <c r="W102" s="416"/>
      <c r="X102" s="417"/>
      <c r="Y102" s="415">
        <f t="shared" ref="Y102:Y107" si="10">IF(AC29=1,AF102,0)</f>
        <v>0</v>
      </c>
      <c r="Z102" s="416"/>
      <c r="AA102" s="416"/>
      <c r="AB102" s="416"/>
      <c r="AC102" s="416"/>
      <c r="AD102" s="416"/>
      <c r="AE102" s="417"/>
      <c r="AF102" s="415">
        <f t="shared" si="8"/>
        <v>0</v>
      </c>
      <c r="AG102" s="416"/>
      <c r="AH102" s="416"/>
      <c r="AI102" s="416"/>
      <c r="AJ102" s="416"/>
      <c r="AK102" s="416"/>
      <c r="AL102" s="416"/>
      <c r="AM102" s="417"/>
      <c r="AN102" s="415">
        <f>K102+Mês04!AN102</f>
        <v>0</v>
      </c>
      <c r="AO102" s="416"/>
      <c r="AP102" s="416"/>
      <c r="AQ102" s="416"/>
      <c r="AR102" s="416"/>
      <c r="AS102" s="416"/>
      <c r="AT102" s="417"/>
      <c r="AU102" s="415">
        <f>R102+Mês04!AU102</f>
        <v>0</v>
      </c>
      <c r="AV102" s="416"/>
      <c r="AW102" s="416"/>
      <c r="AX102" s="416"/>
      <c r="AY102" s="416"/>
      <c r="AZ102" s="416"/>
      <c r="BA102" s="417"/>
      <c r="BB102" s="415">
        <f>Y102+Mês04!BB102</f>
        <v>0</v>
      </c>
      <c r="BC102" s="416"/>
      <c r="BD102" s="416"/>
      <c r="BE102" s="416"/>
      <c r="BF102" s="416"/>
      <c r="BG102" s="416"/>
      <c r="BH102" s="417"/>
      <c r="BI102" s="415">
        <f>AF102+Mês04!BI102</f>
        <v>0</v>
      </c>
      <c r="BJ102" s="416"/>
      <c r="BK102" s="416"/>
      <c r="BL102" s="416"/>
      <c r="BM102" s="416"/>
      <c r="BN102" s="416"/>
      <c r="BO102" s="416"/>
      <c r="BP102" s="460"/>
    </row>
    <row r="103" spans="1:68" ht="14.25" x14ac:dyDescent="0.2">
      <c r="A103" s="11"/>
      <c r="B103" s="420" t="str">
        <f t="shared" si="1"/>
        <v>6.4</v>
      </c>
      <c r="C103" s="421"/>
      <c r="D103" s="422"/>
      <c r="E103" s="424">
        <f t="shared" si="7"/>
        <v>1764.2509559999999</v>
      </c>
      <c r="F103" s="425"/>
      <c r="G103" s="425"/>
      <c r="H103" s="425"/>
      <c r="I103" s="425"/>
      <c r="J103" s="426"/>
      <c r="K103" s="415">
        <f t="shared" si="2"/>
        <v>0</v>
      </c>
      <c r="L103" s="416"/>
      <c r="M103" s="416"/>
      <c r="N103" s="416"/>
      <c r="O103" s="416"/>
      <c r="P103" s="416"/>
      <c r="Q103" s="417"/>
      <c r="R103" s="415">
        <f t="shared" si="9"/>
        <v>0</v>
      </c>
      <c r="S103" s="416"/>
      <c r="T103" s="416"/>
      <c r="U103" s="416"/>
      <c r="V103" s="416"/>
      <c r="W103" s="416"/>
      <c r="X103" s="417"/>
      <c r="Y103" s="415">
        <f t="shared" si="10"/>
        <v>0</v>
      </c>
      <c r="Z103" s="416"/>
      <c r="AA103" s="416"/>
      <c r="AB103" s="416"/>
      <c r="AC103" s="416"/>
      <c r="AD103" s="416"/>
      <c r="AE103" s="417"/>
      <c r="AF103" s="415">
        <f t="shared" si="8"/>
        <v>0</v>
      </c>
      <c r="AG103" s="416"/>
      <c r="AH103" s="416"/>
      <c r="AI103" s="416"/>
      <c r="AJ103" s="416"/>
      <c r="AK103" s="416"/>
      <c r="AL103" s="416"/>
      <c r="AM103" s="417"/>
      <c r="AN103" s="415">
        <f>K103+Mês04!AN103</f>
        <v>0</v>
      </c>
      <c r="AO103" s="416"/>
      <c r="AP103" s="416"/>
      <c r="AQ103" s="416"/>
      <c r="AR103" s="416"/>
      <c r="AS103" s="416"/>
      <c r="AT103" s="417"/>
      <c r="AU103" s="415">
        <f>R103+Mês04!AU103</f>
        <v>319.32942303599998</v>
      </c>
      <c r="AV103" s="416"/>
      <c r="AW103" s="416"/>
      <c r="AX103" s="416"/>
      <c r="AY103" s="416"/>
      <c r="AZ103" s="416"/>
      <c r="BA103" s="417"/>
      <c r="BB103" s="415">
        <f>Y103+Mês04!BB103</f>
        <v>0</v>
      </c>
      <c r="BC103" s="416"/>
      <c r="BD103" s="416"/>
      <c r="BE103" s="416"/>
      <c r="BF103" s="416"/>
      <c r="BG103" s="416"/>
      <c r="BH103" s="417"/>
      <c r="BI103" s="415">
        <f>AF103+Mês04!BI103</f>
        <v>319.32942303599998</v>
      </c>
      <c r="BJ103" s="416"/>
      <c r="BK103" s="416"/>
      <c r="BL103" s="416"/>
      <c r="BM103" s="416"/>
      <c r="BN103" s="416"/>
      <c r="BO103" s="416"/>
      <c r="BP103" s="460"/>
    </row>
    <row r="104" spans="1:68" ht="14.25" x14ac:dyDescent="0.2">
      <c r="A104" s="11"/>
      <c r="B104" s="420" t="str">
        <f t="shared" si="1"/>
        <v>6.5</v>
      </c>
      <c r="C104" s="421"/>
      <c r="D104" s="422"/>
      <c r="E104" s="424">
        <f t="shared" si="7"/>
        <v>3060.7936415999998</v>
      </c>
      <c r="F104" s="425"/>
      <c r="G104" s="425"/>
      <c r="H104" s="425"/>
      <c r="I104" s="425"/>
      <c r="J104" s="426"/>
      <c r="K104" s="415">
        <f t="shared" si="2"/>
        <v>0</v>
      </c>
      <c r="L104" s="416"/>
      <c r="M104" s="416"/>
      <c r="N104" s="416"/>
      <c r="O104" s="416"/>
      <c r="P104" s="416"/>
      <c r="Q104" s="417"/>
      <c r="R104" s="415">
        <f t="shared" si="9"/>
        <v>0</v>
      </c>
      <c r="S104" s="416"/>
      <c r="T104" s="416"/>
      <c r="U104" s="416"/>
      <c r="V104" s="416"/>
      <c r="W104" s="416"/>
      <c r="X104" s="417"/>
      <c r="Y104" s="415">
        <f t="shared" si="10"/>
        <v>0</v>
      </c>
      <c r="Z104" s="416"/>
      <c r="AA104" s="416"/>
      <c r="AB104" s="416"/>
      <c r="AC104" s="416"/>
      <c r="AD104" s="416"/>
      <c r="AE104" s="417"/>
      <c r="AF104" s="415">
        <f t="shared" si="8"/>
        <v>0</v>
      </c>
      <c r="AG104" s="416"/>
      <c r="AH104" s="416"/>
      <c r="AI104" s="416"/>
      <c r="AJ104" s="416"/>
      <c r="AK104" s="416"/>
      <c r="AL104" s="416"/>
      <c r="AM104" s="417"/>
      <c r="AN104" s="415">
        <f>K104+Mês04!AN104</f>
        <v>0</v>
      </c>
      <c r="AO104" s="416"/>
      <c r="AP104" s="416"/>
      <c r="AQ104" s="416"/>
      <c r="AR104" s="416"/>
      <c r="AS104" s="416"/>
      <c r="AT104" s="417"/>
      <c r="AU104" s="415">
        <f>R104+Mês04!AU104</f>
        <v>554.00364912960003</v>
      </c>
      <c r="AV104" s="416"/>
      <c r="AW104" s="416"/>
      <c r="AX104" s="416"/>
      <c r="AY104" s="416"/>
      <c r="AZ104" s="416"/>
      <c r="BA104" s="417"/>
      <c r="BB104" s="415">
        <f>Y104+Mês04!BB104</f>
        <v>0</v>
      </c>
      <c r="BC104" s="416"/>
      <c r="BD104" s="416"/>
      <c r="BE104" s="416"/>
      <c r="BF104" s="416"/>
      <c r="BG104" s="416"/>
      <c r="BH104" s="417"/>
      <c r="BI104" s="415">
        <f>AF104+Mês04!BI104</f>
        <v>554.00364912960003</v>
      </c>
      <c r="BJ104" s="416"/>
      <c r="BK104" s="416"/>
      <c r="BL104" s="416"/>
      <c r="BM104" s="416"/>
      <c r="BN104" s="416"/>
      <c r="BO104" s="416"/>
      <c r="BP104" s="460"/>
    </row>
    <row r="105" spans="1:68" ht="14.25" x14ac:dyDescent="0.2">
      <c r="A105" s="11"/>
      <c r="B105" s="420" t="e">
        <f t="shared" si="1"/>
        <v>#REF!</v>
      </c>
      <c r="C105" s="421"/>
      <c r="D105" s="422"/>
      <c r="E105" s="424" t="e">
        <f t="shared" si="7"/>
        <v>#REF!</v>
      </c>
      <c r="F105" s="425"/>
      <c r="G105" s="425"/>
      <c r="H105" s="425"/>
      <c r="I105" s="425"/>
      <c r="J105" s="426"/>
      <c r="K105" s="415" t="e">
        <f t="shared" ref="K105:K116" si="11">IF($AT$77=0,0,IF(AC32=0,AF105*AT$79/(AT$77-AT$82),0))</f>
        <v>#REF!</v>
      </c>
      <c r="L105" s="416"/>
      <c r="M105" s="416"/>
      <c r="N105" s="416"/>
      <c r="O105" s="416"/>
      <c r="P105" s="416"/>
      <c r="Q105" s="417"/>
      <c r="R105" s="415" t="e">
        <f t="shared" si="9"/>
        <v>#REF!</v>
      </c>
      <c r="S105" s="416"/>
      <c r="T105" s="416"/>
      <c r="U105" s="416"/>
      <c r="V105" s="416"/>
      <c r="W105" s="416"/>
      <c r="X105" s="417"/>
      <c r="Y105" s="415" t="e">
        <f t="shared" si="10"/>
        <v>#REF!</v>
      </c>
      <c r="Z105" s="416"/>
      <c r="AA105" s="416"/>
      <c r="AB105" s="416"/>
      <c r="AC105" s="416"/>
      <c r="AD105" s="416"/>
      <c r="AE105" s="417"/>
      <c r="AF105" s="415" t="e">
        <f t="shared" si="8"/>
        <v>#REF!</v>
      </c>
      <c r="AG105" s="416"/>
      <c r="AH105" s="416"/>
      <c r="AI105" s="416"/>
      <c r="AJ105" s="416"/>
      <c r="AK105" s="416"/>
      <c r="AL105" s="416"/>
      <c r="AM105" s="417"/>
      <c r="AN105" s="415" t="e">
        <f>K105+Mês04!AN105</f>
        <v>#REF!</v>
      </c>
      <c r="AO105" s="416"/>
      <c r="AP105" s="416"/>
      <c r="AQ105" s="416"/>
      <c r="AR105" s="416"/>
      <c r="AS105" s="416"/>
      <c r="AT105" s="417"/>
      <c r="AU105" s="415" t="e">
        <f>R105+Mês04!AU105</f>
        <v>#REF!</v>
      </c>
      <c r="AV105" s="416"/>
      <c r="AW105" s="416"/>
      <c r="AX105" s="416"/>
      <c r="AY105" s="416"/>
      <c r="AZ105" s="416"/>
      <c r="BA105" s="417"/>
      <c r="BB105" s="415" t="e">
        <f>Y105+Mês04!BB105</f>
        <v>#REF!</v>
      </c>
      <c r="BC105" s="416"/>
      <c r="BD105" s="416"/>
      <c r="BE105" s="416"/>
      <c r="BF105" s="416"/>
      <c r="BG105" s="416"/>
      <c r="BH105" s="417"/>
      <c r="BI105" s="415" t="e">
        <f>AF105+Mês04!BI105</f>
        <v>#REF!</v>
      </c>
      <c r="BJ105" s="416"/>
      <c r="BK105" s="416"/>
      <c r="BL105" s="416"/>
      <c r="BM105" s="416"/>
      <c r="BN105" s="416"/>
      <c r="BO105" s="416"/>
      <c r="BP105" s="460"/>
    </row>
    <row r="106" spans="1:68" ht="14.25" x14ac:dyDescent="0.2">
      <c r="A106" s="11"/>
      <c r="B106" s="420" t="e">
        <f t="shared" si="1"/>
        <v>#REF!</v>
      </c>
      <c r="C106" s="421"/>
      <c r="D106" s="422"/>
      <c r="E106" s="424" t="e">
        <f t="shared" si="7"/>
        <v>#REF!</v>
      </c>
      <c r="F106" s="425"/>
      <c r="G106" s="425"/>
      <c r="H106" s="425"/>
      <c r="I106" s="425"/>
      <c r="J106" s="426"/>
      <c r="K106" s="415" t="e">
        <f t="shared" si="11"/>
        <v>#REF!</v>
      </c>
      <c r="L106" s="416"/>
      <c r="M106" s="416"/>
      <c r="N106" s="416"/>
      <c r="O106" s="416"/>
      <c r="P106" s="416"/>
      <c r="Q106" s="417"/>
      <c r="R106" s="415" t="e">
        <f t="shared" si="9"/>
        <v>#REF!</v>
      </c>
      <c r="S106" s="416"/>
      <c r="T106" s="416"/>
      <c r="U106" s="416"/>
      <c r="V106" s="416"/>
      <c r="W106" s="416"/>
      <c r="X106" s="417"/>
      <c r="Y106" s="415" t="e">
        <f t="shared" si="10"/>
        <v>#REF!</v>
      </c>
      <c r="Z106" s="416"/>
      <c r="AA106" s="416"/>
      <c r="AB106" s="416"/>
      <c r="AC106" s="416"/>
      <c r="AD106" s="416"/>
      <c r="AE106" s="417"/>
      <c r="AF106" s="415" t="e">
        <f t="shared" si="8"/>
        <v>#REF!</v>
      </c>
      <c r="AG106" s="416"/>
      <c r="AH106" s="416"/>
      <c r="AI106" s="416"/>
      <c r="AJ106" s="416"/>
      <c r="AK106" s="416"/>
      <c r="AL106" s="416"/>
      <c r="AM106" s="417"/>
      <c r="AN106" s="415" t="e">
        <f>K106+Mês04!AN106</f>
        <v>#REF!</v>
      </c>
      <c r="AO106" s="416"/>
      <c r="AP106" s="416"/>
      <c r="AQ106" s="416"/>
      <c r="AR106" s="416"/>
      <c r="AS106" s="416"/>
      <c r="AT106" s="417"/>
      <c r="AU106" s="415" t="e">
        <f>R106+Mês04!AU106</f>
        <v>#REF!</v>
      </c>
      <c r="AV106" s="416"/>
      <c r="AW106" s="416"/>
      <c r="AX106" s="416"/>
      <c r="AY106" s="416"/>
      <c r="AZ106" s="416"/>
      <c r="BA106" s="417"/>
      <c r="BB106" s="415" t="e">
        <f>Y106+Mês04!BB106</f>
        <v>#REF!</v>
      </c>
      <c r="BC106" s="416"/>
      <c r="BD106" s="416"/>
      <c r="BE106" s="416"/>
      <c r="BF106" s="416"/>
      <c r="BG106" s="416"/>
      <c r="BH106" s="417"/>
      <c r="BI106" s="415" t="e">
        <f>AF106+Mês04!BI106</f>
        <v>#REF!</v>
      </c>
      <c r="BJ106" s="416"/>
      <c r="BK106" s="416"/>
      <c r="BL106" s="416"/>
      <c r="BM106" s="416"/>
      <c r="BN106" s="416"/>
      <c r="BO106" s="416"/>
      <c r="BP106" s="460"/>
    </row>
    <row r="107" spans="1:68" ht="14.25" x14ac:dyDescent="0.2">
      <c r="A107" s="11"/>
      <c r="B107" s="420" t="e">
        <f t="shared" si="1"/>
        <v>#REF!</v>
      </c>
      <c r="C107" s="421"/>
      <c r="D107" s="422"/>
      <c r="E107" s="424" t="e">
        <f t="shared" si="7"/>
        <v>#REF!</v>
      </c>
      <c r="F107" s="425"/>
      <c r="G107" s="425"/>
      <c r="H107" s="425"/>
      <c r="I107" s="425"/>
      <c r="J107" s="426"/>
      <c r="K107" s="415" t="e">
        <f t="shared" si="11"/>
        <v>#REF!</v>
      </c>
      <c r="L107" s="416"/>
      <c r="M107" s="416"/>
      <c r="N107" s="416"/>
      <c r="O107" s="416"/>
      <c r="P107" s="416"/>
      <c r="Q107" s="417"/>
      <c r="R107" s="415" t="e">
        <f t="shared" si="9"/>
        <v>#REF!</v>
      </c>
      <c r="S107" s="416"/>
      <c r="T107" s="416"/>
      <c r="U107" s="416"/>
      <c r="V107" s="416"/>
      <c r="W107" s="416"/>
      <c r="X107" s="417"/>
      <c r="Y107" s="415" t="e">
        <f t="shared" si="10"/>
        <v>#REF!</v>
      </c>
      <c r="Z107" s="416"/>
      <c r="AA107" s="416"/>
      <c r="AB107" s="416"/>
      <c r="AC107" s="416"/>
      <c r="AD107" s="416"/>
      <c r="AE107" s="417"/>
      <c r="AF107" s="415" t="e">
        <f t="shared" si="8"/>
        <v>#REF!</v>
      </c>
      <c r="AG107" s="416"/>
      <c r="AH107" s="416"/>
      <c r="AI107" s="416"/>
      <c r="AJ107" s="416"/>
      <c r="AK107" s="416"/>
      <c r="AL107" s="416"/>
      <c r="AM107" s="417"/>
      <c r="AN107" s="415" t="e">
        <f>K107+Mês04!AN107</f>
        <v>#REF!</v>
      </c>
      <c r="AO107" s="416"/>
      <c r="AP107" s="416"/>
      <c r="AQ107" s="416"/>
      <c r="AR107" s="416"/>
      <c r="AS107" s="416"/>
      <c r="AT107" s="417"/>
      <c r="AU107" s="415" t="e">
        <f>R107+Mês04!AU107</f>
        <v>#REF!</v>
      </c>
      <c r="AV107" s="416"/>
      <c r="AW107" s="416"/>
      <c r="AX107" s="416"/>
      <c r="AY107" s="416"/>
      <c r="AZ107" s="416"/>
      <c r="BA107" s="417"/>
      <c r="BB107" s="415" t="e">
        <f>Y107+Mês04!BB107</f>
        <v>#REF!</v>
      </c>
      <c r="BC107" s="416"/>
      <c r="BD107" s="416"/>
      <c r="BE107" s="416"/>
      <c r="BF107" s="416"/>
      <c r="BG107" s="416"/>
      <c r="BH107" s="417"/>
      <c r="BI107" s="415" t="e">
        <f>AF107+Mês04!BI107</f>
        <v>#REF!</v>
      </c>
      <c r="BJ107" s="416"/>
      <c r="BK107" s="416"/>
      <c r="BL107" s="416"/>
      <c r="BM107" s="416"/>
      <c r="BN107" s="416"/>
      <c r="BO107" s="416"/>
      <c r="BP107" s="460"/>
    </row>
    <row r="108" spans="1:68" ht="14.25" x14ac:dyDescent="0.2">
      <c r="A108" s="11"/>
      <c r="B108" s="420" t="e">
        <f t="shared" si="1"/>
        <v>#REF!</v>
      </c>
      <c r="C108" s="421"/>
      <c r="D108" s="422"/>
      <c r="E108" s="424" t="e">
        <f t="shared" si="7"/>
        <v>#REF!</v>
      </c>
      <c r="F108" s="425"/>
      <c r="G108" s="425"/>
      <c r="H108" s="425"/>
      <c r="I108" s="425"/>
      <c r="J108" s="426"/>
      <c r="K108" s="415" t="e">
        <f t="shared" si="11"/>
        <v>#REF!</v>
      </c>
      <c r="L108" s="416"/>
      <c r="M108" s="416"/>
      <c r="N108" s="416"/>
      <c r="O108" s="416"/>
      <c r="P108" s="416"/>
      <c r="Q108" s="417"/>
      <c r="R108" s="415" t="e">
        <f t="shared" ref="R108:R122" si="12">IF($AT$77=0,0,IF(AC35=0,AF108*AT$81/(AT$77-AT$82),0))</f>
        <v>#REF!</v>
      </c>
      <c r="S108" s="416"/>
      <c r="T108" s="416"/>
      <c r="U108" s="416"/>
      <c r="V108" s="416"/>
      <c r="W108" s="416"/>
      <c r="X108" s="417"/>
      <c r="Y108" s="415" t="e">
        <f t="shared" ref="Y108:Y122" si="13">IF(AC35=1,AF108,0)</f>
        <v>#REF!</v>
      </c>
      <c r="Z108" s="416"/>
      <c r="AA108" s="416"/>
      <c r="AB108" s="416"/>
      <c r="AC108" s="416"/>
      <c r="AD108" s="416"/>
      <c r="AE108" s="417"/>
      <c r="AF108" s="415" t="e">
        <f t="shared" si="8"/>
        <v>#REF!</v>
      </c>
      <c r="AG108" s="416"/>
      <c r="AH108" s="416"/>
      <c r="AI108" s="416"/>
      <c r="AJ108" s="416"/>
      <c r="AK108" s="416"/>
      <c r="AL108" s="416"/>
      <c r="AM108" s="417"/>
      <c r="AN108" s="415" t="e">
        <f>K108+Mês04!AN108</f>
        <v>#REF!</v>
      </c>
      <c r="AO108" s="416"/>
      <c r="AP108" s="416"/>
      <c r="AQ108" s="416"/>
      <c r="AR108" s="416"/>
      <c r="AS108" s="416"/>
      <c r="AT108" s="417"/>
      <c r="AU108" s="415" t="e">
        <f>R108+Mês04!AU108</f>
        <v>#REF!</v>
      </c>
      <c r="AV108" s="416"/>
      <c r="AW108" s="416"/>
      <c r="AX108" s="416"/>
      <c r="AY108" s="416"/>
      <c r="AZ108" s="416"/>
      <c r="BA108" s="417"/>
      <c r="BB108" s="415" t="e">
        <f>Y108+Mês04!BB108</f>
        <v>#REF!</v>
      </c>
      <c r="BC108" s="416"/>
      <c r="BD108" s="416"/>
      <c r="BE108" s="416"/>
      <c r="BF108" s="416"/>
      <c r="BG108" s="416"/>
      <c r="BH108" s="417"/>
      <c r="BI108" s="415" t="e">
        <f>AF108+Mês04!BI108</f>
        <v>#REF!</v>
      </c>
      <c r="BJ108" s="416"/>
      <c r="BK108" s="416"/>
      <c r="BL108" s="416"/>
      <c r="BM108" s="416"/>
      <c r="BN108" s="416"/>
      <c r="BO108" s="416"/>
      <c r="BP108" s="460"/>
    </row>
    <row r="109" spans="1:68" ht="14.25" x14ac:dyDescent="0.2">
      <c r="A109" s="11"/>
      <c r="B109" s="420" t="e">
        <f t="shared" si="1"/>
        <v>#REF!</v>
      </c>
      <c r="C109" s="421"/>
      <c r="D109" s="422"/>
      <c r="E109" s="424" t="e">
        <f t="shared" si="7"/>
        <v>#REF!</v>
      </c>
      <c r="F109" s="425"/>
      <c r="G109" s="425"/>
      <c r="H109" s="425"/>
      <c r="I109" s="425"/>
      <c r="J109" s="426"/>
      <c r="K109" s="415" t="e">
        <f t="shared" si="11"/>
        <v>#REF!</v>
      </c>
      <c r="L109" s="416"/>
      <c r="M109" s="416"/>
      <c r="N109" s="416"/>
      <c r="O109" s="416"/>
      <c r="P109" s="416"/>
      <c r="Q109" s="417"/>
      <c r="R109" s="415" t="e">
        <f t="shared" si="12"/>
        <v>#REF!</v>
      </c>
      <c r="S109" s="416"/>
      <c r="T109" s="416"/>
      <c r="U109" s="416"/>
      <c r="V109" s="416"/>
      <c r="W109" s="416"/>
      <c r="X109" s="417"/>
      <c r="Y109" s="415" t="e">
        <f t="shared" si="13"/>
        <v>#REF!</v>
      </c>
      <c r="Z109" s="416"/>
      <c r="AA109" s="416"/>
      <c r="AB109" s="416"/>
      <c r="AC109" s="416"/>
      <c r="AD109" s="416"/>
      <c r="AE109" s="417"/>
      <c r="AF109" s="415" t="e">
        <f t="shared" si="8"/>
        <v>#REF!</v>
      </c>
      <c r="AG109" s="416"/>
      <c r="AH109" s="416"/>
      <c r="AI109" s="416"/>
      <c r="AJ109" s="416"/>
      <c r="AK109" s="416"/>
      <c r="AL109" s="416"/>
      <c r="AM109" s="417"/>
      <c r="AN109" s="415" t="e">
        <f>K109+Mês04!AN109</f>
        <v>#REF!</v>
      </c>
      <c r="AO109" s="416"/>
      <c r="AP109" s="416"/>
      <c r="AQ109" s="416"/>
      <c r="AR109" s="416"/>
      <c r="AS109" s="416"/>
      <c r="AT109" s="417"/>
      <c r="AU109" s="415" t="e">
        <f>R109+Mês04!AU109</f>
        <v>#REF!</v>
      </c>
      <c r="AV109" s="416"/>
      <c r="AW109" s="416"/>
      <c r="AX109" s="416"/>
      <c r="AY109" s="416"/>
      <c r="AZ109" s="416"/>
      <c r="BA109" s="417"/>
      <c r="BB109" s="415" t="e">
        <f>Y109+Mês04!BB109</f>
        <v>#REF!</v>
      </c>
      <c r="BC109" s="416"/>
      <c r="BD109" s="416"/>
      <c r="BE109" s="416"/>
      <c r="BF109" s="416"/>
      <c r="BG109" s="416"/>
      <c r="BH109" s="417"/>
      <c r="BI109" s="415" t="e">
        <f>AF109+Mês04!BI109</f>
        <v>#REF!</v>
      </c>
      <c r="BJ109" s="416"/>
      <c r="BK109" s="416"/>
      <c r="BL109" s="416"/>
      <c r="BM109" s="416"/>
      <c r="BN109" s="416"/>
      <c r="BO109" s="416"/>
      <c r="BP109" s="460"/>
    </row>
    <row r="110" spans="1:68" ht="14.25" x14ac:dyDescent="0.2">
      <c r="A110" s="11"/>
      <c r="B110" s="420" t="e">
        <f t="shared" si="1"/>
        <v>#REF!</v>
      </c>
      <c r="C110" s="421"/>
      <c r="D110" s="422"/>
      <c r="E110" s="424" t="e">
        <f t="shared" si="7"/>
        <v>#REF!</v>
      </c>
      <c r="F110" s="425"/>
      <c r="G110" s="425"/>
      <c r="H110" s="425"/>
      <c r="I110" s="425"/>
      <c r="J110" s="426"/>
      <c r="K110" s="415" t="e">
        <f t="shared" si="11"/>
        <v>#REF!</v>
      </c>
      <c r="L110" s="416"/>
      <c r="M110" s="416"/>
      <c r="N110" s="416"/>
      <c r="O110" s="416"/>
      <c r="P110" s="416"/>
      <c r="Q110" s="417"/>
      <c r="R110" s="415" t="e">
        <f t="shared" si="12"/>
        <v>#REF!</v>
      </c>
      <c r="S110" s="416"/>
      <c r="T110" s="416"/>
      <c r="U110" s="416"/>
      <c r="V110" s="416"/>
      <c r="W110" s="416"/>
      <c r="X110" s="417"/>
      <c r="Y110" s="415" t="e">
        <f t="shared" si="13"/>
        <v>#REF!</v>
      </c>
      <c r="Z110" s="416"/>
      <c r="AA110" s="416"/>
      <c r="AB110" s="416"/>
      <c r="AC110" s="416"/>
      <c r="AD110" s="416"/>
      <c r="AE110" s="417"/>
      <c r="AF110" s="415" t="e">
        <f t="shared" si="8"/>
        <v>#REF!</v>
      </c>
      <c r="AG110" s="416"/>
      <c r="AH110" s="416"/>
      <c r="AI110" s="416"/>
      <c r="AJ110" s="416"/>
      <c r="AK110" s="416"/>
      <c r="AL110" s="416"/>
      <c r="AM110" s="417"/>
      <c r="AN110" s="415" t="e">
        <f>K110+Mês04!AN110</f>
        <v>#REF!</v>
      </c>
      <c r="AO110" s="416"/>
      <c r="AP110" s="416"/>
      <c r="AQ110" s="416"/>
      <c r="AR110" s="416"/>
      <c r="AS110" s="416"/>
      <c r="AT110" s="417"/>
      <c r="AU110" s="415" t="e">
        <f>R110+Mês04!AU110</f>
        <v>#REF!</v>
      </c>
      <c r="AV110" s="416"/>
      <c r="AW110" s="416"/>
      <c r="AX110" s="416"/>
      <c r="AY110" s="416"/>
      <c r="AZ110" s="416"/>
      <c r="BA110" s="417"/>
      <c r="BB110" s="415" t="e">
        <f>Y110+Mês04!BB110</f>
        <v>#REF!</v>
      </c>
      <c r="BC110" s="416"/>
      <c r="BD110" s="416"/>
      <c r="BE110" s="416"/>
      <c r="BF110" s="416"/>
      <c r="BG110" s="416"/>
      <c r="BH110" s="417"/>
      <c r="BI110" s="415" t="e">
        <f>AF110+Mês04!BI110</f>
        <v>#REF!</v>
      </c>
      <c r="BJ110" s="416"/>
      <c r="BK110" s="416"/>
      <c r="BL110" s="416"/>
      <c r="BM110" s="416"/>
      <c r="BN110" s="416"/>
      <c r="BO110" s="416"/>
      <c r="BP110" s="460"/>
    </row>
    <row r="111" spans="1:68" ht="14.25" x14ac:dyDescent="0.2">
      <c r="A111" s="11"/>
      <c r="B111" s="420" t="e">
        <f t="shared" si="1"/>
        <v>#REF!</v>
      </c>
      <c r="C111" s="421"/>
      <c r="D111" s="422"/>
      <c r="E111" s="424" t="e">
        <f t="shared" si="7"/>
        <v>#REF!</v>
      </c>
      <c r="F111" s="425"/>
      <c r="G111" s="425"/>
      <c r="H111" s="425"/>
      <c r="I111" s="425"/>
      <c r="J111" s="426"/>
      <c r="K111" s="415" t="e">
        <f t="shared" si="11"/>
        <v>#REF!</v>
      </c>
      <c r="L111" s="416"/>
      <c r="M111" s="416"/>
      <c r="N111" s="416"/>
      <c r="O111" s="416"/>
      <c r="P111" s="416"/>
      <c r="Q111" s="417"/>
      <c r="R111" s="415" t="e">
        <f t="shared" si="12"/>
        <v>#REF!</v>
      </c>
      <c r="S111" s="416"/>
      <c r="T111" s="416"/>
      <c r="U111" s="416"/>
      <c r="V111" s="416"/>
      <c r="W111" s="416"/>
      <c r="X111" s="417"/>
      <c r="Y111" s="415">
        <f t="shared" si="13"/>
        <v>0</v>
      </c>
      <c r="Z111" s="416"/>
      <c r="AA111" s="416"/>
      <c r="AB111" s="416"/>
      <c r="AC111" s="416"/>
      <c r="AD111" s="416"/>
      <c r="AE111" s="417"/>
      <c r="AF111" s="415" t="e">
        <f t="shared" si="8"/>
        <v>#REF!</v>
      </c>
      <c r="AG111" s="416"/>
      <c r="AH111" s="416"/>
      <c r="AI111" s="416"/>
      <c r="AJ111" s="416"/>
      <c r="AK111" s="416"/>
      <c r="AL111" s="416"/>
      <c r="AM111" s="417"/>
      <c r="AN111" s="415" t="e">
        <f>K111+Mês04!AN111</f>
        <v>#REF!</v>
      </c>
      <c r="AO111" s="416"/>
      <c r="AP111" s="416"/>
      <c r="AQ111" s="416"/>
      <c r="AR111" s="416"/>
      <c r="AS111" s="416"/>
      <c r="AT111" s="417"/>
      <c r="AU111" s="415" t="e">
        <f>R111+Mês04!AU111</f>
        <v>#REF!</v>
      </c>
      <c r="AV111" s="416"/>
      <c r="AW111" s="416"/>
      <c r="AX111" s="416"/>
      <c r="AY111" s="416"/>
      <c r="AZ111" s="416"/>
      <c r="BA111" s="417"/>
      <c r="BB111" s="415" t="e">
        <f>Y111+Mês04!BB111</f>
        <v>#REF!</v>
      </c>
      <c r="BC111" s="416"/>
      <c r="BD111" s="416"/>
      <c r="BE111" s="416"/>
      <c r="BF111" s="416"/>
      <c r="BG111" s="416"/>
      <c r="BH111" s="417"/>
      <c r="BI111" s="415" t="e">
        <f>AF111+Mês04!BI111</f>
        <v>#REF!</v>
      </c>
      <c r="BJ111" s="416"/>
      <c r="BK111" s="416"/>
      <c r="BL111" s="416"/>
      <c r="BM111" s="416"/>
      <c r="BN111" s="416"/>
      <c r="BO111" s="416"/>
      <c r="BP111" s="460"/>
    </row>
    <row r="112" spans="1:68" ht="14.25" x14ac:dyDescent="0.2">
      <c r="A112" s="11"/>
      <c r="B112" s="420" t="e">
        <f t="shared" si="1"/>
        <v>#REF!</v>
      </c>
      <c r="C112" s="421"/>
      <c r="D112" s="422"/>
      <c r="E112" s="424" t="e">
        <f t="shared" si="7"/>
        <v>#REF!</v>
      </c>
      <c r="F112" s="425"/>
      <c r="G112" s="425"/>
      <c r="H112" s="425"/>
      <c r="I112" s="425"/>
      <c r="J112" s="426"/>
      <c r="K112" s="415" t="e">
        <f t="shared" si="11"/>
        <v>#REF!</v>
      </c>
      <c r="L112" s="416"/>
      <c r="M112" s="416"/>
      <c r="N112" s="416"/>
      <c r="O112" s="416"/>
      <c r="P112" s="416"/>
      <c r="Q112" s="417"/>
      <c r="R112" s="415" t="e">
        <f t="shared" si="12"/>
        <v>#REF!</v>
      </c>
      <c r="S112" s="416"/>
      <c r="T112" s="416"/>
      <c r="U112" s="416"/>
      <c r="V112" s="416"/>
      <c r="W112" s="416"/>
      <c r="X112" s="417"/>
      <c r="Y112" s="415">
        <f t="shared" si="13"/>
        <v>0</v>
      </c>
      <c r="Z112" s="416"/>
      <c r="AA112" s="416"/>
      <c r="AB112" s="416"/>
      <c r="AC112" s="416"/>
      <c r="AD112" s="416"/>
      <c r="AE112" s="417"/>
      <c r="AF112" s="415" t="e">
        <f t="shared" si="8"/>
        <v>#REF!</v>
      </c>
      <c r="AG112" s="416"/>
      <c r="AH112" s="416"/>
      <c r="AI112" s="416"/>
      <c r="AJ112" s="416"/>
      <c r="AK112" s="416"/>
      <c r="AL112" s="416"/>
      <c r="AM112" s="417"/>
      <c r="AN112" s="415" t="e">
        <f>K112+Mês04!AN112</f>
        <v>#REF!</v>
      </c>
      <c r="AO112" s="416"/>
      <c r="AP112" s="416"/>
      <c r="AQ112" s="416"/>
      <c r="AR112" s="416"/>
      <c r="AS112" s="416"/>
      <c r="AT112" s="417"/>
      <c r="AU112" s="415" t="e">
        <f>R112+Mês04!AU112</f>
        <v>#REF!</v>
      </c>
      <c r="AV112" s="416"/>
      <c r="AW112" s="416"/>
      <c r="AX112" s="416"/>
      <c r="AY112" s="416"/>
      <c r="AZ112" s="416"/>
      <c r="BA112" s="417"/>
      <c r="BB112" s="415" t="e">
        <f>Y112+Mês04!BB112</f>
        <v>#REF!</v>
      </c>
      <c r="BC112" s="416"/>
      <c r="BD112" s="416"/>
      <c r="BE112" s="416"/>
      <c r="BF112" s="416"/>
      <c r="BG112" s="416"/>
      <c r="BH112" s="417"/>
      <c r="BI112" s="415" t="e">
        <f>AF112+Mês04!BI112</f>
        <v>#REF!</v>
      </c>
      <c r="BJ112" s="416"/>
      <c r="BK112" s="416"/>
      <c r="BL112" s="416"/>
      <c r="BM112" s="416"/>
      <c r="BN112" s="416"/>
      <c r="BO112" s="416"/>
      <c r="BP112" s="460"/>
    </row>
    <row r="113" spans="1:68" ht="14.25" x14ac:dyDescent="0.2">
      <c r="A113" s="11"/>
      <c r="B113" s="420" t="e">
        <f t="shared" si="1"/>
        <v>#REF!</v>
      </c>
      <c r="C113" s="421"/>
      <c r="D113" s="422"/>
      <c r="E113" s="424" t="e">
        <f t="shared" si="7"/>
        <v>#REF!</v>
      </c>
      <c r="F113" s="425"/>
      <c r="G113" s="425"/>
      <c r="H113" s="425"/>
      <c r="I113" s="425"/>
      <c r="J113" s="426"/>
      <c r="K113" s="415" t="e">
        <f t="shared" si="11"/>
        <v>#REF!</v>
      </c>
      <c r="L113" s="416"/>
      <c r="M113" s="416"/>
      <c r="N113" s="416"/>
      <c r="O113" s="416"/>
      <c r="P113" s="416"/>
      <c r="Q113" s="417"/>
      <c r="R113" s="415" t="e">
        <f t="shared" si="12"/>
        <v>#REF!</v>
      </c>
      <c r="S113" s="416"/>
      <c r="T113" s="416"/>
      <c r="U113" s="416"/>
      <c r="V113" s="416"/>
      <c r="W113" s="416"/>
      <c r="X113" s="417"/>
      <c r="Y113" s="415">
        <f t="shared" si="13"/>
        <v>0</v>
      </c>
      <c r="Z113" s="416"/>
      <c r="AA113" s="416"/>
      <c r="AB113" s="416"/>
      <c r="AC113" s="416"/>
      <c r="AD113" s="416"/>
      <c r="AE113" s="417"/>
      <c r="AF113" s="415" t="e">
        <f t="shared" si="8"/>
        <v>#REF!</v>
      </c>
      <c r="AG113" s="416"/>
      <c r="AH113" s="416"/>
      <c r="AI113" s="416"/>
      <c r="AJ113" s="416"/>
      <c r="AK113" s="416"/>
      <c r="AL113" s="416"/>
      <c r="AM113" s="417"/>
      <c r="AN113" s="415" t="e">
        <f>K113+Mês04!AN113</f>
        <v>#REF!</v>
      </c>
      <c r="AO113" s="416"/>
      <c r="AP113" s="416"/>
      <c r="AQ113" s="416"/>
      <c r="AR113" s="416"/>
      <c r="AS113" s="416"/>
      <c r="AT113" s="417"/>
      <c r="AU113" s="415" t="e">
        <f>R113+Mês04!AU113</f>
        <v>#REF!</v>
      </c>
      <c r="AV113" s="416"/>
      <c r="AW113" s="416"/>
      <c r="AX113" s="416"/>
      <c r="AY113" s="416"/>
      <c r="AZ113" s="416"/>
      <c r="BA113" s="417"/>
      <c r="BB113" s="415" t="e">
        <f>Y113+Mês04!BB113</f>
        <v>#REF!</v>
      </c>
      <c r="BC113" s="416"/>
      <c r="BD113" s="416"/>
      <c r="BE113" s="416"/>
      <c r="BF113" s="416"/>
      <c r="BG113" s="416"/>
      <c r="BH113" s="417"/>
      <c r="BI113" s="415" t="e">
        <f>AF113+Mês04!BI113</f>
        <v>#REF!</v>
      </c>
      <c r="BJ113" s="416"/>
      <c r="BK113" s="416"/>
      <c r="BL113" s="416"/>
      <c r="BM113" s="416"/>
      <c r="BN113" s="416"/>
      <c r="BO113" s="416"/>
      <c r="BP113" s="460"/>
    </row>
    <row r="114" spans="1:68" ht="14.25" x14ac:dyDescent="0.2">
      <c r="A114" s="11"/>
      <c r="B114" s="420" t="e">
        <f t="shared" si="1"/>
        <v>#REF!</v>
      </c>
      <c r="C114" s="421"/>
      <c r="D114" s="422"/>
      <c r="E114" s="424" t="e">
        <f t="shared" si="7"/>
        <v>#REF!</v>
      </c>
      <c r="F114" s="425"/>
      <c r="G114" s="425"/>
      <c r="H114" s="425"/>
      <c r="I114" s="425"/>
      <c r="J114" s="426"/>
      <c r="K114" s="415" t="e">
        <f t="shared" si="11"/>
        <v>#REF!</v>
      </c>
      <c r="L114" s="416"/>
      <c r="M114" s="416"/>
      <c r="N114" s="416"/>
      <c r="O114" s="416"/>
      <c r="P114" s="416"/>
      <c r="Q114" s="417"/>
      <c r="R114" s="415" t="e">
        <f t="shared" si="12"/>
        <v>#REF!</v>
      </c>
      <c r="S114" s="416"/>
      <c r="T114" s="416"/>
      <c r="U114" s="416"/>
      <c r="V114" s="416"/>
      <c r="W114" s="416"/>
      <c r="X114" s="417"/>
      <c r="Y114" s="415">
        <f t="shared" si="13"/>
        <v>0</v>
      </c>
      <c r="Z114" s="416"/>
      <c r="AA114" s="416"/>
      <c r="AB114" s="416"/>
      <c r="AC114" s="416"/>
      <c r="AD114" s="416"/>
      <c r="AE114" s="417"/>
      <c r="AF114" s="415" t="e">
        <f t="shared" si="8"/>
        <v>#REF!</v>
      </c>
      <c r="AG114" s="416"/>
      <c r="AH114" s="416"/>
      <c r="AI114" s="416"/>
      <c r="AJ114" s="416"/>
      <c r="AK114" s="416"/>
      <c r="AL114" s="416"/>
      <c r="AM114" s="417"/>
      <c r="AN114" s="415" t="e">
        <f>K114+Mês04!AN114</f>
        <v>#REF!</v>
      </c>
      <c r="AO114" s="416"/>
      <c r="AP114" s="416"/>
      <c r="AQ114" s="416"/>
      <c r="AR114" s="416"/>
      <c r="AS114" s="416"/>
      <c r="AT114" s="417"/>
      <c r="AU114" s="415" t="e">
        <f>R114+Mês04!AU114</f>
        <v>#REF!</v>
      </c>
      <c r="AV114" s="416"/>
      <c r="AW114" s="416"/>
      <c r="AX114" s="416"/>
      <c r="AY114" s="416"/>
      <c r="AZ114" s="416"/>
      <c r="BA114" s="417"/>
      <c r="BB114" s="415" t="e">
        <f>Y114+Mês04!BB114</f>
        <v>#REF!</v>
      </c>
      <c r="BC114" s="416"/>
      <c r="BD114" s="416"/>
      <c r="BE114" s="416"/>
      <c r="BF114" s="416"/>
      <c r="BG114" s="416"/>
      <c r="BH114" s="417"/>
      <c r="BI114" s="415" t="e">
        <f>AF114+Mês04!BI114</f>
        <v>#REF!</v>
      </c>
      <c r="BJ114" s="416"/>
      <c r="BK114" s="416"/>
      <c r="BL114" s="416"/>
      <c r="BM114" s="416"/>
      <c r="BN114" s="416"/>
      <c r="BO114" s="416"/>
      <c r="BP114" s="460"/>
    </row>
    <row r="115" spans="1:68" ht="14.25" x14ac:dyDescent="0.2">
      <c r="A115" s="11"/>
      <c r="B115" s="420" t="e">
        <f t="shared" si="1"/>
        <v>#REF!</v>
      </c>
      <c r="C115" s="421"/>
      <c r="D115" s="422"/>
      <c r="E115" s="424" t="e">
        <f t="shared" si="7"/>
        <v>#REF!</v>
      </c>
      <c r="F115" s="425"/>
      <c r="G115" s="425"/>
      <c r="H115" s="425"/>
      <c r="I115" s="425"/>
      <c r="J115" s="426"/>
      <c r="K115" s="415" t="e">
        <f t="shared" si="11"/>
        <v>#REF!</v>
      </c>
      <c r="L115" s="416"/>
      <c r="M115" s="416"/>
      <c r="N115" s="416"/>
      <c r="O115" s="416"/>
      <c r="P115" s="416"/>
      <c r="Q115" s="417"/>
      <c r="R115" s="415" t="e">
        <f t="shared" si="12"/>
        <v>#REF!</v>
      </c>
      <c r="S115" s="416"/>
      <c r="T115" s="416"/>
      <c r="U115" s="416"/>
      <c r="V115" s="416"/>
      <c r="W115" s="416"/>
      <c r="X115" s="417"/>
      <c r="Y115" s="415">
        <f t="shared" si="13"/>
        <v>0</v>
      </c>
      <c r="Z115" s="416"/>
      <c r="AA115" s="416"/>
      <c r="AB115" s="416"/>
      <c r="AC115" s="416"/>
      <c r="AD115" s="416"/>
      <c r="AE115" s="417"/>
      <c r="AF115" s="415" t="e">
        <f t="shared" si="8"/>
        <v>#REF!</v>
      </c>
      <c r="AG115" s="416"/>
      <c r="AH115" s="416"/>
      <c r="AI115" s="416"/>
      <c r="AJ115" s="416"/>
      <c r="AK115" s="416"/>
      <c r="AL115" s="416"/>
      <c r="AM115" s="417"/>
      <c r="AN115" s="415" t="e">
        <f>K115+Mês04!AN115</f>
        <v>#REF!</v>
      </c>
      <c r="AO115" s="416"/>
      <c r="AP115" s="416"/>
      <c r="AQ115" s="416"/>
      <c r="AR115" s="416"/>
      <c r="AS115" s="416"/>
      <c r="AT115" s="417"/>
      <c r="AU115" s="415" t="e">
        <f>R115+Mês04!AU115</f>
        <v>#REF!</v>
      </c>
      <c r="AV115" s="416"/>
      <c r="AW115" s="416"/>
      <c r="AX115" s="416"/>
      <c r="AY115" s="416"/>
      <c r="AZ115" s="416"/>
      <c r="BA115" s="417"/>
      <c r="BB115" s="415" t="e">
        <f>Y115+Mês04!BB115</f>
        <v>#REF!</v>
      </c>
      <c r="BC115" s="416"/>
      <c r="BD115" s="416"/>
      <c r="BE115" s="416"/>
      <c r="BF115" s="416"/>
      <c r="BG115" s="416"/>
      <c r="BH115" s="417"/>
      <c r="BI115" s="415" t="e">
        <f>AF115+Mês04!BI115</f>
        <v>#REF!</v>
      </c>
      <c r="BJ115" s="416"/>
      <c r="BK115" s="416"/>
      <c r="BL115" s="416"/>
      <c r="BM115" s="416"/>
      <c r="BN115" s="416"/>
      <c r="BO115" s="416"/>
      <c r="BP115" s="460"/>
    </row>
    <row r="116" spans="1:68" ht="14.25" x14ac:dyDescent="0.2">
      <c r="A116" s="11"/>
      <c r="B116" s="420" t="e">
        <f t="shared" si="1"/>
        <v>#REF!</v>
      </c>
      <c r="C116" s="421"/>
      <c r="D116" s="422"/>
      <c r="E116" s="424" t="e">
        <f t="shared" si="7"/>
        <v>#REF!</v>
      </c>
      <c r="F116" s="425"/>
      <c r="G116" s="425"/>
      <c r="H116" s="425"/>
      <c r="I116" s="425"/>
      <c r="J116" s="426"/>
      <c r="K116" s="415" t="e">
        <f t="shared" si="11"/>
        <v>#REF!</v>
      </c>
      <c r="L116" s="416"/>
      <c r="M116" s="416"/>
      <c r="N116" s="416"/>
      <c r="O116" s="416"/>
      <c r="P116" s="416"/>
      <c r="Q116" s="417"/>
      <c r="R116" s="415" t="e">
        <f t="shared" si="12"/>
        <v>#REF!</v>
      </c>
      <c r="S116" s="416"/>
      <c r="T116" s="416"/>
      <c r="U116" s="416"/>
      <c r="V116" s="416"/>
      <c r="W116" s="416"/>
      <c r="X116" s="417"/>
      <c r="Y116" s="415">
        <f t="shared" si="13"/>
        <v>0</v>
      </c>
      <c r="Z116" s="416"/>
      <c r="AA116" s="416"/>
      <c r="AB116" s="416"/>
      <c r="AC116" s="416"/>
      <c r="AD116" s="416"/>
      <c r="AE116" s="417"/>
      <c r="AF116" s="415" t="e">
        <f t="shared" si="8"/>
        <v>#REF!</v>
      </c>
      <c r="AG116" s="416"/>
      <c r="AH116" s="416"/>
      <c r="AI116" s="416"/>
      <c r="AJ116" s="416"/>
      <c r="AK116" s="416"/>
      <c r="AL116" s="416"/>
      <c r="AM116" s="417"/>
      <c r="AN116" s="415" t="e">
        <f>K116+Mês04!AN116</f>
        <v>#REF!</v>
      </c>
      <c r="AO116" s="416"/>
      <c r="AP116" s="416"/>
      <c r="AQ116" s="416"/>
      <c r="AR116" s="416"/>
      <c r="AS116" s="416"/>
      <c r="AT116" s="417"/>
      <c r="AU116" s="415" t="e">
        <f>R116+Mês04!AU116</f>
        <v>#REF!</v>
      </c>
      <c r="AV116" s="416"/>
      <c r="AW116" s="416"/>
      <c r="AX116" s="416"/>
      <c r="AY116" s="416"/>
      <c r="AZ116" s="416"/>
      <c r="BA116" s="417"/>
      <c r="BB116" s="415" t="e">
        <f>Y116+Mês04!BB116</f>
        <v>#REF!</v>
      </c>
      <c r="BC116" s="416"/>
      <c r="BD116" s="416"/>
      <c r="BE116" s="416"/>
      <c r="BF116" s="416"/>
      <c r="BG116" s="416"/>
      <c r="BH116" s="417"/>
      <c r="BI116" s="415" t="e">
        <f>AF116+Mês04!BI116</f>
        <v>#REF!</v>
      </c>
      <c r="BJ116" s="416"/>
      <c r="BK116" s="416"/>
      <c r="BL116" s="416"/>
      <c r="BM116" s="416"/>
      <c r="BN116" s="416"/>
      <c r="BO116" s="416"/>
      <c r="BP116" s="460"/>
    </row>
    <row r="117" spans="1:68" ht="14.25" x14ac:dyDescent="0.2">
      <c r="A117" s="11"/>
      <c r="B117" s="420" t="e">
        <f t="shared" si="1"/>
        <v>#REF!</v>
      </c>
      <c r="C117" s="421"/>
      <c r="D117" s="422"/>
      <c r="E117" s="424" t="e">
        <f t="shared" si="7"/>
        <v>#REF!</v>
      </c>
      <c r="F117" s="425"/>
      <c r="G117" s="425"/>
      <c r="H117" s="425"/>
      <c r="I117" s="425"/>
      <c r="J117" s="426"/>
      <c r="K117" s="415" t="e">
        <f t="shared" ref="K117:K140" si="14">IF($AT$77=0,0,IF(AC44=0,AF117*AT$79/(AT$77-AT$82),0))</f>
        <v>#REF!</v>
      </c>
      <c r="L117" s="416"/>
      <c r="M117" s="416"/>
      <c r="N117" s="416"/>
      <c r="O117" s="416"/>
      <c r="P117" s="416"/>
      <c r="Q117" s="417"/>
      <c r="R117" s="415" t="e">
        <f t="shared" si="12"/>
        <v>#REF!</v>
      </c>
      <c r="S117" s="416"/>
      <c r="T117" s="416"/>
      <c r="U117" s="416"/>
      <c r="V117" s="416"/>
      <c r="W117" s="416"/>
      <c r="X117" s="417"/>
      <c r="Y117" s="415">
        <f t="shared" si="13"/>
        <v>0</v>
      </c>
      <c r="Z117" s="416"/>
      <c r="AA117" s="416"/>
      <c r="AB117" s="416"/>
      <c r="AC117" s="416"/>
      <c r="AD117" s="416"/>
      <c r="AE117" s="417"/>
      <c r="AF117" s="415" t="e">
        <f t="shared" ref="AF117:AF140" si="15">E117*AS44/100</f>
        <v>#REF!</v>
      </c>
      <c r="AG117" s="416"/>
      <c r="AH117" s="416"/>
      <c r="AI117" s="416"/>
      <c r="AJ117" s="416"/>
      <c r="AK117" s="416"/>
      <c r="AL117" s="416"/>
      <c r="AM117" s="417"/>
      <c r="AN117" s="415" t="e">
        <f>K117+Mês04!AN117</f>
        <v>#REF!</v>
      </c>
      <c r="AO117" s="416"/>
      <c r="AP117" s="416"/>
      <c r="AQ117" s="416"/>
      <c r="AR117" s="416"/>
      <c r="AS117" s="416"/>
      <c r="AT117" s="417"/>
      <c r="AU117" s="415" t="e">
        <f>R117+Mês04!AU117</f>
        <v>#REF!</v>
      </c>
      <c r="AV117" s="416"/>
      <c r="AW117" s="416"/>
      <c r="AX117" s="416"/>
      <c r="AY117" s="416"/>
      <c r="AZ117" s="416"/>
      <c r="BA117" s="417"/>
      <c r="BB117" s="415" t="e">
        <f>Y117+Mês04!BB117</f>
        <v>#REF!</v>
      </c>
      <c r="BC117" s="416"/>
      <c r="BD117" s="416"/>
      <c r="BE117" s="416"/>
      <c r="BF117" s="416"/>
      <c r="BG117" s="416"/>
      <c r="BH117" s="417"/>
      <c r="BI117" s="415" t="e">
        <f>AF117+Mês04!BI117</f>
        <v>#REF!</v>
      </c>
      <c r="BJ117" s="416"/>
      <c r="BK117" s="416"/>
      <c r="BL117" s="416"/>
      <c r="BM117" s="416"/>
      <c r="BN117" s="416"/>
      <c r="BO117" s="416"/>
      <c r="BP117" s="460"/>
    </row>
    <row r="118" spans="1:68" ht="14.25" x14ac:dyDescent="0.2">
      <c r="A118" s="11"/>
      <c r="B118" s="420" t="e">
        <f t="shared" si="1"/>
        <v>#REF!</v>
      </c>
      <c r="C118" s="421"/>
      <c r="D118" s="422"/>
      <c r="E118" s="424" t="e">
        <f t="shared" si="7"/>
        <v>#REF!</v>
      </c>
      <c r="F118" s="425"/>
      <c r="G118" s="425"/>
      <c r="H118" s="425"/>
      <c r="I118" s="425"/>
      <c r="J118" s="426"/>
      <c r="K118" s="415" t="e">
        <f t="shared" si="14"/>
        <v>#REF!</v>
      </c>
      <c r="L118" s="416"/>
      <c r="M118" s="416"/>
      <c r="N118" s="416"/>
      <c r="O118" s="416"/>
      <c r="P118" s="416"/>
      <c r="Q118" s="417"/>
      <c r="R118" s="415" t="e">
        <f t="shared" si="12"/>
        <v>#REF!</v>
      </c>
      <c r="S118" s="416"/>
      <c r="T118" s="416"/>
      <c r="U118" s="416"/>
      <c r="V118" s="416"/>
      <c r="W118" s="416"/>
      <c r="X118" s="417"/>
      <c r="Y118" s="415">
        <f t="shared" si="13"/>
        <v>0</v>
      </c>
      <c r="Z118" s="416"/>
      <c r="AA118" s="416"/>
      <c r="AB118" s="416"/>
      <c r="AC118" s="416"/>
      <c r="AD118" s="416"/>
      <c r="AE118" s="417"/>
      <c r="AF118" s="415" t="e">
        <f t="shared" si="15"/>
        <v>#REF!</v>
      </c>
      <c r="AG118" s="416"/>
      <c r="AH118" s="416"/>
      <c r="AI118" s="416"/>
      <c r="AJ118" s="416"/>
      <c r="AK118" s="416"/>
      <c r="AL118" s="416"/>
      <c r="AM118" s="417"/>
      <c r="AN118" s="415" t="e">
        <f>K118+Mês04!AN118</f>
        <v>#REF!</v>
      </c>
      <c r="AO118" s="416"/>
      <c r="AP118" s="416"/>
      <c r="AQ118" s="416"/>
      <c r="AR118" s="416"/>
      <c r="AS118" s="416"/>
      <c r="AT118" s="417"/>
      <c r="AU118" s="415" t="e">
        <f>R118+Mês04!AU118</f>
        <v>#REF!</v>
      </c>
      <c r="AV118" s="416"/>
      <c r="AW118" s="416"/>
      <c r="AX118" s="416"/>
      <c r="AY118" s="416"/>
      <c r="AZ118" s="416"/>
      <c r="BA118" s="417"/>
      <c r="BB118" s="415" t="e">
        <f>Y118+Mês04!BB118</f>
        <v>#REF!</v>
      </c>
      <c r="BC118" s="416"/>
      <c r="BD118" s="416"/>
      <c r="BE118" s="416"/>
      <c r="BF118" s="416"/>
      <c r="BG118" s="416"/>
      <c r="BH118" s="417"/>
      <c r="BI118" s="415" t="e">
        <f>AF118+Mês04!BI118</f>
        <v>#REF!</v>
      </c>
      <c r="BJ118" s="416"/>
      <c r="BK118" s="416"/>
      <c r="BL118" s="416"/>
      <c r="BM118" s="416"/>
      <c r="BN118" s="416"/>
      <c r="BO118" s="416"/>
      <c r="BP118" s="460"/>
    </row>
    <row r="119" spans="1:68" ht="14.25" x14ac:dyDescent="0.2">
      <c r="A119" s="11"/>
      <c r="B119" s="420" t="e">
        <f t="shared" si="1"/>
        <v>#REF!</v>
      </c>
      <c r="C119" s="421"/>
      <c r="D119" s="422"/>
      <c r="E119" s="424" t="e">
        <f t="shared" si="7"/>
        <v>#REF!</v>
      </c>
      <c r="F119" s="425"/>
      <c r="G119" s="425"/>
      <c r="H119" s="425"/>
      <c r="I119" s="425"/>
      <c r="J119" s="426"/>
      <c r="K119" s="415" t="e">
        <f t="shared" si="14"/>
        <v>#REF!</v>
      </c>
      <c r="L119" s="416"/>
      <c r="M119" s="416"/>
      <c r="N119" s="416"/>
      <c r="O119" s="416"/>
      <c r="P119" s="416"/>
      <c r="Q119" s="417"/>
      <c r="R119" s="415" t="e">
        <f t="shared" si="12"/>
        <v>#REF!</v>
      </c>
      <c r="S119" s="416"/>
      <c r="T119" s="416"/>
      <c r="U119" s="416"/>
      <c r="V119" s="416"/>
      <c r="W119" s="416"/>
      <c r="X119" s="417"/>
      <c r="Y119" s="415">
        <f t="shared" si="13"/>
        <v>0</v>
      </c>
      <c r="Z119" s="416"/>
      <c r="AA119" s="416"/>
      <c r="AB119" s="416"/>
      <c r="AC119" s="416"/>
      <c r="AD119" s="416"/>
      <c r="AE119" s="417"/>
      <c r="AF119" s="415" t="e">
        <f t="shared" si="15"/>
        <v>#REF!</v>
      </c>
      <c r="AG119" s="416"/>
      <c r="AH119" s="416"/>
      <c r="AI119" s="416"/>
      <c r="AJ119" s="416"/>
      <c r="AK119" s="416"/>
      <c r="AL119" s="416"/>
      <c r="AM119" s="417"/>
      <c r="AN119" s="415" t="e">
        <f>K119+Mês04!AN119</f>
        <v>#REF!</v>
      </c>
      <c r="AO119" s="416"/>
      <c r="AP119" s="416"/>
      <c r="AQ119" s="416"/>
      <c r="AR119" s="416"/>
      <c r="AS119" s="416"/>
      <c r="AT119" s="417"/>
      <c r="AU119" s="415" t="e">
        <f>R119+Mês04!AU119</f>
        <v>#REF!</v>
      </c>
      <c r="AV119" s="416"/>
      <c r="AW119" s="416"/>
      <c r="AX119" s="416"/>
      <c r="AY119" s="416"/>
      <c r="AZ119" s="416"/>
      <c r="BA119" s="417"/>
      <c r="BB119" s="415" t="e">
        <f>Y119+Mês04!BB119</f>
        <v>#REF!</v>
      </c>
      <c r="BC119" s="416"/>
      <c r="BD119" s="416"/>
      <c r="BE119" s="416"/>
      <c r="BF119" s="416"/>
      <c r="BG119" s="416"/>
      <c r="BH119" s="417"/>
      <c r="BI119" s="415" t="e">
        <f>AF119+Mês04!BI119</f>
        <v>#REF!</v>
      </c>
      <c r="BJ119" s="416"/>
      <c r="BK119" s="416"/>
      <c r="BL119" s="416"/>
      <c r="BM119" s="416"/>
      <c r="BN119" s="416"/>
      <c r="BO119" s="416"/>
      <c r="BP119" s="460"/>
    </row>
    <row r="120" spans="1:68" ht="14.25" x14ac:dyDescent="0.2">
      <c r="A120" s="11"/>
      <c r="B120" s="420" t="e">
        <f t="shared" si="1"/>
        <v>#REF!</v>
      </c>
      <c r="C120" s="421"/>
      <c r="D120" s="422"/>
      <c r="E120" s="424" t="e">
        <f t="shared" si="7"/>
        <v>#REF!</v>
      </c>
      <c r="F120" s="425"/>
      <c r="G120" s="425"/>
      <c r="H120" s="425"/>
      <c r="I120" s="425"/>
      <c r="J120" s="426"/>
      <c r="K120" s="415" t="e">
        <f t="shared" si="14"/>
        <v>#REF!</v>
      </c>
      <c r="L120" s="416"/>
      <c r="M120" s="416"/>
      <c r="N120" s="416"/>
      <c r="O120" s="416"/>
      <c r="P120" s="416"/>
      <c r="Q120" s="417"/>
      <c r="R120" s="415" t="e">
        <f t="shared" si="12"/>
        <v>#REF!</v>
      </c>
      <c r="S120" s="416"/>
      <c r="T120" s="416"/>
      <c r="U120" s="416"/>
      <c r="V120" s="416"/>
      <c r="W120" s="416"/>
      <c r="X120" s="417"/>
      <c r="Y120" s="415">
        <f t="shared" si="13"/>
        <v>0</v>
      </c>
      <c r="Z120" s="416"/>
      <c r="AA120" s="416"/>
      <c r="AB120" s="416"/>
      <c r="AC120" s="416"/>
      <c r="AD120" s="416"/>
      <c r="AE120" s="417"/>
      <c r="AF120" s="415" t="e">
        <f t="shared" si="15"/>
        <v>#REF!</v>
      </c>
      <c r="AG120" s="416"/>
      <c r="AH120" s="416"/>
      <c r="AI120" s="416"/>
      <c r="AJ120" s="416"/>
      <c r="AK120" s="416"/>
      <c r="AL120" s="416"/>
      <c r="AM120" s="417"/>
      <c r="AN120" s="415" t="e">
        <f>K120+Mês04!AN120</f>
        <v>#REF!</v>
      </c>
      <c r="AO120" s="416"/>
      <c r="AP120" s="416"/>
      <c r="AQ120" s="416"/>
      <c r="AR120" s="416"/>
      <c r="AS120" s="416"/>
      <c r="AT120" s="417"/>
      <c r="AU120" s="415" t="e">
        <f>R120+Mês04!AU120</f>
        <v>#REF!</v>
      </c>
      <c r="AV120" s="416"/>
      <c r="AW120" s="416"/>
      <c r="AX120" s="416"/>
      <c r="AY120" s="416"/>
      <c r="AZ120" s="416"/>
      <c r="BA120" s="417"/>
      <c r="BB120" s="415" t="e">
        <f>Y120+Mês04!BB120</f>
        <v>#REF!</v>
      </c>
      <c r="BC120" s="416"/>
      <c r="BD120" s="416"/>
      <c r="BE120" s="416"/>
      <c r="BF120" s="416"/>
      <c r="BG120" s="416"/>
      <c r="BH120" s="417"/>
      <c r="BI120" s="415" t="e">
        <f>AF120+Mês04!BI120</f>
        <v>#REF!</v>
      </c>
      <c r="BJ120" s="416"/>
      <c r="BK120" s="416"/>
      <c r="BL120" s="416"/>
      <c r="BM120" s="416"/>
      <c r="BN120" s="416"/>
      <c r="BO120" s="416"/>
      <c r="BP120" s="460"/>
    </row>
    <row r="121" spans="1:68" ht="14.25" x14ac:dyDescent="0.2">
      <c r="A121" s="11"/>
      <c r="B121" s="420" t="e">
        <f t="shared" si="1"/>
        <v>#REF!</v>
      </c>
      <c r="C121" s="421"/>
      <c r="D121" s="422"/>
      <c r="E121" s="424" t="e">
        <f t="shared" si="7"/>
        <v>#REF!</v>
      </c>
      <c r="F121" s="425"/>
      <c r="G121" s="425"/>
      <c r="H121" s="425"/>
      <c r="I121" s="425"/>
      <c r="J121" s="426"/>
      <c r="K121" s="415" t="e">
        <f t="shared" si="14"/>
        <v>#REF!</v>
      </c>
      <c r="L121" s="416"/>
      <c r="M121" s="416"/>
      <c r="N121" s="416"/>
      <c r="O121" s="416"/>
      <c r="P121" s="416"/>
      <c r="Q121" s="417"/>
      <c r="R121" s="415" t="e">
        <f t="shared" si="12"/>
        <v>#REF!</v>
      </c>
      <c r="S121" s="416"/>
      <c r="T121" s="416"/>
      <c r="U121" s="416"/>
      <c r="V121" s="416"/>
      <c r="W121" s="416"/>
      <c r="X121" s="417"/>
      <c r="Y121" s="415">
        <f t="shared" si="13"/>
        <v>0</v>
      </c>
      <c r="Z121" s="416"/>
      <c r="AA121" s="416"/>
      <c r="AB121" s="416"/>
      <c r="AC121" s="416"/>
      <c r="AD121" s="416"/>
      <c r="AE121" s="417"/>
      <c r="AF121" s="415" t="e">
        <f t="shared" si="15"/>
        <v>#REF!</v>
      </c>
      <c r="AG121" s="416"/>
      <c r="AH121" s="416"/>
      <c r="AI121" s="416"/>
      <c r="AJ121" s="416"/>
      <c r="AK121" s="416"/>
      <c r="AL121" s="416"/>
      <c r="AM121" s="417"/>
      <c r="AN121" s="415" t="e">
        <f>K121+Mês04!AN121</f>
        <v>#REF!</v>
      </c>
      <c r="AO121" s="416"/>
      <c r="AP121" s="416"/>
      <c r="AQ121" s="416"/>
      <c r="AR121" s="416"/>
      <c r="AS121" s="416"/>
      <c r="AT121" s="417"/>
      <c r="AU121" s="415" t="e">
        <f>R121+Mês04!AU121</f>
        <v>#REF!</v>
      </c>
      <c r="AV121" s="416"/>
      <c r="AW121" s="416"/>
      <c r="AX121" s="416"/>
      <c r="AY121" s="416"/>
      <c r="AZ121" s="416"/>
      <c r="BA121" s="417"/>
      <c r="BB121" s="415" t="e">
        <f>Y121+Mês04!BB121</f>
        <v>#REF!</v>
      </c>
      <c r="BC121" s="416"/>
      <c r="BD121" s="416"/>
      <c r="BE121" s="416"/>
      <c r="BF121" s="416"/>
      <c r="BG121" s="416"/>
      <c r="BH121" s="417"/>
      <c r="BI121" s="415" t="e">
        <f>AF121+Mês04!BI121</f>
        <v>#REF!</v>
      </c>
      <c r="BJ121" s="416"/>
      <c r="BK121" s="416"/>
      <c r="BL121" s="416"/>
      <c r="BM121" s="416"/>
      <c r="BN121" s="416"/>
      <c r="BO121" s="416"/>
      <c r="BP121" s="460"/>
    </row>
    <row r="122" spans="1:68" ht="14.25" x14ac:dyDescent="0.2">
      <c r="A122" s="11"/>
      <c r="B122" s="420" t="e">
        <f t="shared" si="1"/>
        <v>#REF!</v>
      </c>
      <c r="C122" s="421"/>
      <c r="D122" s="422"/>
      <c r="E122" s="424" t="e">
        <f t="shared" si="7"/>
        <v>#REF!</v>
      </c>
      <c r="F122" s="425"/>
      <c r="G122" s="425"/>
      <c r="H122" s="425"/>
      <c r="I122" s="425"/>
      <c r="J122" s="426"/>
      <c r="K122" s="415" t="e">
        <f t="shared" si="14"/>
        <v>#REF!</v>
      </c>
      <c r="L122" s="416"/>
      <c r="M122" s="416"/>
      <c r="N122" s="416"/>
      <c r="O122" s="416"/>
      <c r="P122" s="416"/>
      <c r="Q122" s="417"/>
      <c r="R122" s="415" t="e">
        <f t="shared" si="12"/>
        <v>#REF!</v>
      </c>
      <c r="S122" s="416"/>
      <c r="T122" s="416"/>
      <c r="U122" s="416"/>
      <c r="V122" s="416"/>
      <c r="W122" s="416"/>
      <c r="X122" s="417"/>
      <c r="Y122" s="415">
        <f t="shared" si="13"/>
        <v>0</v>
      </c>
      <c r="Z122" s="416"/>
      <c r="AA122" s="416"/>
      <c r="AB122" s="416"/>
      <c r="AC122" s="416"/>
      <c r="AD122" s="416"/>
      <c r="AE122" s="417"/>
      <c r="AF122" s="415" t="e">
        <f t="shared" si="15"/>
        <v>#REF!</v>
      </c>
      <c r="AG122" s="416"/>
      <c r="AH122" s="416"/>
      <c r="AI122" s="416"/>
      <c r="AJ122" s="416"/>
      <c r="AK122" s="416"/>
      <c r="AL122" s="416"/>
      <c r="AM122" s="417"/>
      <c r="AN122" s="415" t="e">
        <f>K122+Mês04!AN122</f>
        <v>#REF!</v>
      </c>
      <c r="AO122" s="416"/>
      <c r="AP122" s="416"/>
      <c r="AQ122" s="416"/>
      <c r="AR122" s="416"/>
      <c r="AS122" s="416"/>
      <c r="AT122" s="417"/>
      <c r="AU122" s="415" t="e">
        <f>R122+Mês04!AU122</f>
        <v>#REF!</v>
      </c>
      <c r="AV122" s="416"/>
      <c r="AW122" s="416"/>
      <c r="AX122" s="416"/>
      <c r="AY122" s="416"/>
      <c r="AZ122" s="416"/>
      <c r="BA122" s="417"/>
      <c r="BB122" s="415" t="e">
        <f>Y122+Mês04!BB122</f>
        <v>#REF!</v>
      </c>
      <c r="BC122" s="416"/>
      <c r="BD122" s="416"/>
      <c r="BE122" s="416"/>
      <c r="BF122" s="416"/>
      <c r="BG122" s="416"/>
      <c r="BH122" s="417"/>
      <c r="BI122" s="415" t="e">
        <f>AF122+Mês04!BI122</f>
        <v>#REF!</v>
      </c>
      <c r="BJ122" s="416"/>
      <c r="BK122" s="416"/>
      <c r="BL122" s="416"/>
      <c r="BM122" s="416"/>
      <c r="BN122" s="416"/>
      <c r="BO122" s="416"/>
      <c r="BP122" s="460"/>
    </row>
    <row r="123" spans="1:68" ht="14.25" x14ac:dyDescent="0.2">
      <c r="A123" s="11"/>
      <c r="B123" s="420" t="e">
        <f t="shared" si="1"/>
        <v>#REF!</v>
      </c>
      <c r="C123" s="421"/>
      <c r="D123" s="422"/>
      <c r="E123" s="424" t="e">
        <f t="shared" si="7"/>
        <v>#REF!</v>
      </c>
      <c r="F123" s="425"/>
      <c r="G123" s="425"/>
      <c r="H123" s="425"/>
      <c r="I123" s="425"/>
      <c r="J123" s="426"/>
      <c r="K123" s="415" t="e">
        <f t="shared" si="14"/>
        <v>#REF!</v>
      </c>
      <c r="L123" s="416"/>
      <c r="M123" s="416"/>
      <c r="N123" s="416"/>
      <c r="O123" s="416"/>
      <c r="P123" s="416"/>
      <c r="Q123" s="417"/>
      <c r="R123" s="415" t="e">
        <f t="shared" ref="R123:R140" si="16">IF($AT$77=0,0,IF(AC50=0,AF123*AT$81/(AT$77-AT$82),0))</f>
        <v>#REF!</v>
      </c>
      <c r="S123" s="416"/>
      <c r="T123" s="416"/>
      <c r="U123" s="416"/>
      <c r="V123" s="416"/>
      <c r="W123" s="416"/>
      <c r="X123" s="417"/>
      <c r="Y123" s="415">
        <f t="shared" ref="Y123:Y140" si="17">IF(AC50=1,AF123,0)</f>
        <v>0</v>
      </c>
      <c r="Z123" s="416"/>
      <c r="AA123" s="416"/>
      <c r="AB123" s="416"/>
      <c r="AC123" s="416"/>
      <c r="AD123" s="416"/>
      <c r="AE123" s="417"/>
      <c r="AF123" s="415" t="e">
        <f t="shared" si="15"/>
        <v>#REF!</v>
      </c>
      <c r="AG123" s="416"/>
      <c r="AH123" s="416"/>
      <c r="AI123" s="416"/>
      <c r="AJ123" s="416"/>
      <c r="AK123" s="416"/>
      <c r="AL123" s="416"/>
      <c r="AM123" s="417"/>
      <c r="AN123" s="415" t="e">
        <f>K123+Mês04!AN123</f>
        <v>#REF!</v>
      </c>
      <c r="AO123" s="416"/>
      <c r="AP123" s="416"/>
      <c r="AQ123" s="416"/>
      <c r="AR123" s="416"/>
      <c r="AS123" s="416"/>
      <c r="AT123" s="417"/>
      <c r="AU123" s="415" t="e">
        <f>R123+Mês04!AU123</f>
        <v>#REF!</v>
      </c>
      <c r="AV123" s="416"/>
      <c r="AW123" s="416"/>
      <c r="AX123" s="416"/>
      <c r="AY123" s="416"/>
      <c r="AZ123" s="416"/>
      <c r="BA123" s="417"/>
      <c r="BB123" s="415" t="e">
        <f>Y123+Mês04!BB123</f>
        <v>#REF!</v>
      </c>
      <c r="BC123" s="416"/>
      <c r="BD123" s="416"/>
      <c r="BE123" s="416"/>
      <c r="BF123" s="416"/>
      <c r="BG123" s="416"/>
      <c r="BH123" s="417"/>
      <c r="BI123" s="415" t="e">
        <f>AF123+Mês04!BI123</f>
        <v>#REF!</v>
      </c>
      <c r="BJ123" s="416"/>
      <c r="BK123" s="416"/>
      <c r="BL123" s="416"/>
      <c r="BM123" s="416"/>
      <c r="BN123" s="416"/>
      <c r="BO123" s="416"/>
      <c r="BP123" s="460"/>
    </row>
    <row r="124" spans="1:68" ht="14.25" x14ac:dyDescent="0.2">
      <c r="A124" s="11"/>
      <c r="B124" s="420" t="e">
        <f t="shared" si="1"/>
        <v>#REF!</v>
      </c>
      <c r="C124" s="421"/>
      <c r="D124" s="422"/>
      <c r="E124" s="424" t="e">
        <f t="shared" si="7"/>
        <v>#REF!</v>
      </c>
      <c r="F124" s="425"/>
      <c r="G124" s="425"/>
      <c r="H124" s="425"/>
      <c r="I124" s="425"/>
      <c r="J124" s="426"/>
      <c r="K124" s="415" t="e">
        <f t="shared" si="14"/>
        <v>#REF!</v>
      </c>
      <c r="L124" s="416"/>
      <c r="M124" s="416"/>
      <c r="N124" s="416"/>
      <c r="O124" s="416"/>
      <c r="P124" s="416"/>
      <c r="Q124" s="417"/>
      <c r="R124" s="415" t="e">
        <f t="shared" si="16"/>
        <v>#REF!</v>
      </c>
      <c r="S124" s="416"/>
      <c r="T124" s="416"/>
      <c r="U124" s="416"/>
      <c r="V124" s="416"/>
      <c r="W124" s="416"/>
      <c r="X124" s="417"/>
      <c r="Y124" s="415">
        <f t="shared" si="17"/>
        <v>0</v>
      </c>
      <c r="Z124" s="416"/>
      <c r="AA124" s="416"/>
      <c r="AB124" s="416"/>
      <c r="AC124" s="416"/>
      <c r="AD124" s="416"/>
      <c r="AE124" s="417"/>
      <c r="AF124" s="415" t="e">
        <f t="shared" si="15"/>
        <v>#REF!</v>
      </c>
      <c r="AG124" s="416"/>
      <c r="AH124" s="416"/>
      <c r="AI124" s="416"/>
      <c r="AJ124" s="416"/>
      <c r="AK124" s="416"/>
      <c r="AL124" s="416"/>
      <c r="AM124" s="417"/>
      <c r="AN124" s="415" t="e">
        <f>K124+Mês04!AN124</f>
        <v>#REF!</v>
      </c>
      <c r="AO124" s="416"/>
      <c r="AP124" s="416"/>
      <c r="AQ124" s="416"/>
      <c r="AR124" s="416"/>
      <c r="AS124" s="416"/>
      <c r="AT124" s="417"/>
      <c r="AU124" s="415" t="e">
        <f>R124+Mês04!AU124</f>
        <v>#REF!</v>
      </c>
      <c r="AV124" s="416"/>
      <c r="AW124" s="416"/>
      <c r="AX124" s="416"/>
      <c r="AY124" s="416"/>
      <c r="AZ124" s="416"/>
      <c r="BA124" s="417"/>
      <c r="BB124" s="415" t="e">
        <f>Y124+Mês04!BB124</f>
        <v>#REF!</v>
      </c>
      <c r="BC124" s="416"/>
      <c r="BD124" s="416"/>
      <c r="BE124" s="416"/>
      <c r="BF124" s="416"/>
      <c r="BG124" s="416"/>
      <c r="BH124" s="417"/>
      <c r="BI124" s="415" t="e">
        <f>AF124+Mês04!BI124</f>
        <v>#REF!</v>
      </c>
      <c r="BJ124" s="416"/>
      <c r="BK124" s="416"/>
      <c r="BL124" s="416"/>
      <c r="BM124" s="416"/>
      <c r="BN124" s="416"/>
      <c r="BO124" s="416"/>
      <c r="BP124" s="460"/>
    </row>
    <row r="125" spans="1:68" ht="14.25" x14ac:dyDescent="0.2">
      <c r="A125" s="11"/>
      <c r="B125" s="420" t="e">
        <f t="shared" si="1"/>
        <v>#REF!</v>
      </c>
      <c r="C125" s="421"/>
      <c r="D125" s="422"/>
      <c r="E125" s="424" t="e">
        <f t="shared" si="7"/>
        <v>#REF!</v>
      </c>
      <c r="F125" s="425"/>
      <c r="G125" s="425"/>
      <c r="H125" s="425"/>
      <c r="I125" s="425"/>
      <c r="J125" s="426"/>
      <c r="K125" s="415" t="e">
        <f t="shared" si="14"/>
        <v>#REF!</v>
      </c>
      <c r="L125" s="416"/>
      <c r="M125" s="416"/>
      <c r="N125" s="416"/>
      <c r="O125" s="416"/>
      <c r="P125" s="416"/>
      <c r="Q125" s="417"/>
      <c r="R125" s="415" t="e">
        <f t="shared" si="16"/>
        <v>#REF!</v>
      </c>
      <c r="S125" s="416"/>
      <c r="T125" s="416"/>
      <c r="U125" s="416"/>
      <c r="V125" s="416"/>
      <c r="W125" s="416"/>
      <c r="X125" s="417"/>
      <c r="Y125" s="415">
        <f t="shared" si="17"/>
        <v>0</v>
      </c>
      <c r="Z125" s="416"/>
      <c r="AA125" s="416"/>
      <c r="AB125" s="416"/>
      <c r="AC125" s="416"/>
      <c r="AD125" s="416"/>
      <c r="AE125" s="417"/>
      <c r="AF125" s="415" t="e">
        <f t="shared" si="15"/>
        <v>#REF!</v>
      </c>
      <c r="AG125" s="416"/>
      <c r="AH125" s="416"/>
      <c r="AI125" s="416"/>
      <c r="AJ125" s="416"/>
      <c r="AK125" s="416"/>
      <c r="AL125" s="416"/>
      <c r="AM125" s="417"/>
      <c r="AN125" s="415" t="e">
        <f>K125+Mês04!AN125</f>
        <v>#REF!</v>
      </c>
      <c r="AO125" s="416"/>
      <c r="AP125" s="416"/>
      <c r="AQ125" s="416"/>
      <c r="AR125" s="416"/>
      <c r="AS125" s="416"/>
      <c r="AT125" s="417"/>
      <c r="AU125" s="415" t="e">
        <f>R125+Mês04!AU125</f>
        <v>#REF!</v>
      </c>
      <c r="AV125" s="416"/>
      <c r="AW125" s="416"/>
      <c r="AX125" s="416"/>
      <c r="AY125" s="416"/>
      <c r="AZ125" s="416"/>
      <c r="BA125" s="417"/>
      <c r="BB125" s="415" t="e">
        <f>Y125+Mês04!BB125</f>
        <v>#REF!</v>
      </c>
      <c r="BC125" s="416"/>
      <c r="BD125" s="416"/>
      <c r="BE125" s="416"/>
      <c r="BF125" s="416"/>
      <c r="BG125" s="416"/>
      <c r="BH125" s="417"/>
      <c r="BI125" s="415" t="e">
        <f>AF125+Mês04!BI125</f>
        <v>#REF!</v>
      </c>
      <c r="BJ125" s="416"/>
      <c r="BK125" s="416"/>
      <c r="BL125" s="416"/>
      <c r="BM125" s="416"/>
      <c r="BN125" s="416"/>
      <c r="BO125" s="416"/>
      <c r="BP125" s="460"/>
    </row>
    <row r="126" spans="1:68" ht="14.25" x14ac:dyDescent="0.2">
      <c r="A126" s="11"/>
      <c r="B126" s="420" t="e">
        <f t="shared" si="1"/>
        <v>#REF!</v>
      </c>
      <c r="C126" s="421"/>
      <c r="D126" s="422"/>
      <c r="E126" s="424" t="e">
        <f t="shared" si="7"/>
        <v>#REF!</v>
      </c>
      <c r="F126" s="425"/>
      <c r="G126" s="425"/>
      <c r="H126" s="425"/>
      <c r="I126" s="425"/>
      <c r="J126" s="426"/>
      <c r="K126" s="415" t="e">
        <f t="shared" si="14"/>
        <v>#REF!</v>
      </c>
      <c r="L126" s="416"/>
      <c r="M126" s="416"/>
      <c r="N126" s="416"/>
      <c r="O126" s="416"/>
      <c r="P126" s="416"/>
      <c r="Q126" s="417"/>
      <c r="R126" s="415" t="e">
        <f t="shared" si="16"/>
        <v>#REF!</v>
      </c>
      <c r="S126" s="416"/>
      <c r="T126" s="416"/>
      <c r="U126" s="416"/>
      <c r="V126" s="416"/>
      <c r="W126" s="416"/>
      <c r="X126" s="417"/>
      <c r="Y126" s="415">
        <f t="shared" si="17"/>
        <v>0</v>
      </c>
      <c r="Z126" s="416"/>
      <c r="AA126" s="416"/>
      <c r="AB126" s="416"/>
      <c r="AC126" s="416"/>
      <c r="AD126" s="416"/>
      <c r="AE126" s="417"/>
      <c r="AF126" s="415" t="e">
        <f t="shared" si="15"/>
        <v>#REF!</v>
      </c>
      <c r="AG126" s="416"/>
      <c r="AH126" s="416"/>
      <c r="AI126" s="416"/>
      <c r="AJ126" s="416"/>
      <c r="AK126" s="416"/>
      <c r="AL126" s="416"/>
      <c r="AM126" s="417"/>
      <c r="AN126" s="415" t="e">
        <f>K126+Mês04!AN126</f>
        <v>#REF!</v>
      </c>
      <c r="AO126" s="416"/>
      <c r="AP126" s="416"/>
      <c r="AQ126" s="416"/>
      <c r="AR126" s="416"/>
      <c r="AS126" s="416"/>
      <c r="AT126" s="417"/>
      <c r="AU126" s="415" t="e">
        <f>R126+Mês04!AU126</f>
        <v>#REF!</v>
      </c>
      <c r="AV126" s="416"/>
      <c r="AW126" s="416"/>
      <c r="AX126" s="416"/>
      <c r="AY126" s="416"/>
      <c r="AZ126" s="416"/>
      <c r="BA126" s="417"/>
      <c r="BB126" s="415" t="e">
        <f>Y126+Mês04!BB126</f>
        <v>#REF!</v>
      </c>
      <c r="BC126" s="416"/>
      <c r="BD126" s="416"/>
      <c r="BE126" s="416"/>
      <c r="BF126" s="416"/>
      <c r="BG126" s="416"/>
      <c r="BH126" s="417"/>
      <c r="BI126" s="415" t="e">
        <f>AF126+Mês04!BI126</f>
        <v>#REF!</v>
      </c>
      <c r="BJ126" s="416"/>
      <c r="BK126" s="416"/>
      <c r="BL126" s="416"/>
      <c r="BM126" s="416"/>
      <c r="BN126" s="416"/>
      <c r="BO126" s="416"/>
      <c r="BP126" s="460"/>
    </row>
    <row r="127" spans="1:68" ht="14.25" x14ac:dyDescent="0.2">
      <c r="A127" s="11"/>
      <c r="B127" s="420" t="e">
        <f t="shared" si="1"/>
        <v>#REF!</v>
      </c>
      <c r="C127" s="421"/>
      <c r="D127" s="422"/>
      <c r="E127" s="424" t="e">
        <f t="shared" si="7"/>
        <v>#REF!</v>
      </c>
      <c r="F127" s="425"/>
      <c r="G127" s="425"/>
      <c r="H127" s="425"/>
      <c r="I127" s="425"/>
      <c r="J127" s="426"/>
      <c r="K127" s="415" t="e">
        <f t="shared" si="14"/>
        <v>#REF!</v>
      </c>
      <c r="L127" s="416"/>
      <c r="M127" s="416"/>
      <c r="N127" s="416"/>
      <c r="O127" s="416"/>
      <c r="P127" s="416"/>
      <c r="Q127" s="417"/>
      <c r="R127" s="415" t="e">
        <f t="shared" si="16"/>
        <v>#REF!</v>
      </c>
      <c r="S127" s="416"/>
      <c r="T127" s="416"/>
      <c r="U127" s="416"/>
      <c r="V127" s="416"/>
      <c r="W127" s="416"/>
      <c r="X127" s="417"/>
      <c r="Y127" s="415">
        <f t="shared" si="17"/>
        <v>0</v>
      </c>
      <c r="Z127" s="416"/>
      <c r="AA127" s="416"/>
      <c r="AB127" s="416"/>
      <c r="AC127" s="416"/>
      <c r="AD127" s="416"/>
      <c r="AE127" s="417"/>
      <c r="AF127" s="415" t="e">
        <f t="shared" si="15"/>
        <v>#REF!</v>
      </c>
      <c r="AG127" s="416"/>
      <c r="AH127" s="416"/>
      <c r="AI127" s="416"/>
      <c r="AJ127" s="416"/>
      <c r="AK127" s="416"/>
      <c r="AL127" s="416"/>
      <c r="AM127" s="417"/>
      <c r="AN127" s="415" t="e">
        <f>K127+Mês04!AN127</f>
        <v>#REF!</v>
      </c>
      <c r="AO127" s="416"/>
      <c r="AP127" s="416"/>
      <c r="AQ127" s="416"/>
      <c r="AR127" s="416"/>
      <c r="AS127" s="416"/>
      <c r="AT127" s="417"/>
      <c r="AU127" s="415" t="e">
        <f>R127+Mês04!AU127</f>
        <v>#REF!</v>
      </c>
      <c r="AV127" s="416"/>
      <c r="AW127" s="416"/>
      <c r="AX127" s="416"/>
      <c r="AY127" s="416"/>
      <c r="AZ127" s="416"/>
      <c r="BA127" s="417"/>
      <c r="BB127" s="415" t="e">
        <f>Y127+Mês04!BB127</f>
        <v>#REF!</v>
      </c>
      <c r="BC127" s="416"/>
      <c r="BD127" s="416"/>
      <c r="BE127" s="416"/>
      <c r="BF127" s="416"/>
      <c r="BG127" s="416"/>
      <c r="BH127" s="417"/>
      <c r="BI127" s="415" t="e">
        <f>AF127+Mês04!BI127</f>
        <v>#REF!</v>
      </c>
      <c r="BJ127" s="416"/>
      <c r="BK127" s="416"/>
      <c r="BL127" s="416"/>
      <c r="BM127" s="416"/>
      <c r="BN127" s="416"/>
      <c r="BO127" s="416"/>
      <c r="BP127" s="460"/>
    </row>
    <row r="128" spans="1:68" ht="14.25" x14ac:dyDescent="0.2">
      <c r="A128" s="11"/>
      <c r="B128" s="420" t="e">
        <f t="shared" si="1"/>
        <v>#REF!</v>
      </c>
      <c r="C128" s="421"/>
      <c r="D128" s="422"/>
      <c r="E128" s="424" t="e">
        <f t="shared" si="7"/>
        <v>#REF!</v>
      </c>
      <c r="F128" s="425"/>
      <c r="G128" s="425"/>
      <c r="H128" s="425"/>
      <c r="I128" s="425"/>
      <c r="J128" s="426"/>
      <c r="K128" s="415" t="e">
        <f t="shared" si="14"/>
        <v>#REF!</v>
      </c>
      <c r="L128" s="416"/>
      <c r="M128" s="416"/>
      <c r="N128" s="416"/>
      <c r="O128" s="416"/>
      <c r="P128" s="416"/>
      <c r="Q128" s="417"/>
      <c r="R128" s="415" t="e">
        <f t="shared" si="16"/>
        <v>#REF!</v>
      </c>
      <c r="S128" s="416"/>
      <c r="T128" s="416"/>
      <c r="U128" s="416"/>
      <c r="V128" s="416"/>
      <c r="W128" s="416"/>
      <c r="X128" s="417"/>
      <c r="Y128" s="415">
        <f t="shared" si="17"/>
        <v>0</v>
      </c>
      <c r="Z128" s="416"/>
      <c r="AA128" s="416"/>
      <c r="AB128" s="416"/>
      <c r="AC128" s="416"/>
      <c r="AD128" s="416"/>
      <c r="AE128" s="417"/>
      <c r="AF128" s="415" t="e">
        <f t="shared" si="15"/>
        <v>#REF!</v>
      </c>
      <c r="AG128" s="416"/>
      <c r="AH128" s="416"/>
      <c r="AI128" s="416"/>
      <c r="AJ128" s="416"/>
      <c r="AK128" s="416"/>
      <c r="AL128" s="416"/>
      <c r="AM128" s="417"/>
      <c r="AN128" s="415" t="e">
        <f>K128+Mês04!AN128</f>
        <v>#REF!</v>
      </c>
      <c r="AO128" s="416"/>
      <c r="AP128" s="416"/>
      <c r="AQ128" s="416"/>
      <c r="AR128" s="416"/>
      <c r="AS128" s="416"/>
      <c r="AT128" s="417"/>
      <c r="AU128" s="415" t="e">
        <f>R128+Mês04!AU128</f>
        <v>#REF!</v>
      </c>
      <c r="AV128" s="416"/>
      <c r="AW128" s="416"/>
      <c r="AX128" s="416"/>
      <c r="AY128" s="416"/>
      <c r="AZ128" s="416"/>
      <c r="BA128" s="417"/>
      <c r="BB128" s="415" t="e">
        <f>Y128+Mês04!BB128</f>
        <v>#REF!</v>
      </c>
      <c r="BC128" s="416"/>
      <c r="BD128" s="416"/>
      <c r="BE128" s="416"/>
      <c r="BF128" s="416"/>
      <c r="BG128" s="416"/>
      <c r="BH128" s="417"/>
      <c r="BI128" s="415" t="e">
        <f>AF128+Mês04!BI128</f>
        <v>#REF!</v>
      </c>
      <c r="BJ128" s="416"/>
      <c r="BK128" s="416"/>
      <c r="BL128" s="416"/>
      <c r="BM128" s="416"/>
      <c r="BN128" s="416"/>
      <c r="BO128" s="416"/>
      <c r="BP128" s="460"/>
    </row>
    <row r="129" spans="1:68" ht="14.25" x14ac:dyDescent="0.2">
      <c r="A129" s="11"/>
      <c r="B129" s="420" t="e">
        <f t="shared" si="1"/>
        <v>#REF!</v>
      </c>
      <c r="C129" s="421"/>
      <c r="D129" s="422"/>
      <c r="E129" s="424" t="e">
        <f t="shared" si="7"/>
        <v>#REF!</v>
      </c>
      <c r="F129" s="425"/>
      <c r="G129" s="425"/>
      <c r="H129" s="425"/>
      <c r="I129" s="425"/>
      <c r="J129" s="426"/>
      <c r="K129" s="415" t="e">
        <f t="shared" si="14"/>
        <v>#REF!</v>
      </c>
      <c r="L129" s="416"/>
      <c r="M129" s="416"/>
      <c r="N129" s="416"/>
      <c r="O129" s="416"/>
      <c r="P129" s="416"/>
      <c r="Q129" s="417"/>
      <c r="R129" s="415" t="e">
        <f t="shared" si="16"/>
        <v>#REF!</v>
      </c>
      <c r="S129" s="416"/>
      <c r="T129" s="416"/>
      <c r="U129" s="416"/>
      <c r="V129" s="416"/>
      <c r="W129" s="416"/>
      <c r="X129" s="417"/>
      <c r="Y129" s="415">
        <f t="shared" si="17"/>
        <v>0</v>
      </c>
      <c r="Z129" s="416"/>
      <c r="AA129" s="416"/>
      <c r="AB129" s="416"/>
      <c r="AC129" s="416"/>
      <c r="AD129" s="416"/>
      <c r="AE129" s="417"/>
      <c r="AF129" s="415" t="e">
        <f t="shared" si="15"/>
        <v>#REF!</v>
      </c>
      <c r="AG129" s="416"/>
      <c r="AH129" s="416"/>
      <c r="AI129" s="416"/>
      <c r="AJ129" s="416"/>
      <c r="AK129" s="416"/>
      <c r="AL129" s="416"/>
      <c r="AM129" s="417"/>
      <c r="AN129" s="415" t="e">
        <f>K129+Mês04!AN129</f>
        <v>#REF!</v>
      </c>
      <c r="AO129" s="416"/>
      <c r="AP129" s="416"/>
      <c r="AQ129" s="416"/>
      <c r="AR129" s="416"/>
      <c r="AS129" s="416"/>
      <c r="AT129" s="417"/>
      <c r="AU129" s="415" t="e">
        <f>R129+Mês04!AU129</f>
        <v>#REF!</v>
      </c>
      <c r="AV129" s="416"/>
      <c r="AW129" s="416"/>
      <c r="AX129" s="416"/>
      <c r="AY129" s="416"/>
      <c r="AZ129" s="416"/>
      <c r="BA129" s="417"/>
      <c r="BB129" s="415" t="e">
        <f>Y129+Mês04!BB129</f>
        <v>#REF!</v>
      </c>
      <c r="BC129" s="416"/>
      <c r="BD129" s="416"/>
      <c r="BE129" s="416"/>
      <c r="BF129" s="416"/>
      <c r="BG129" s="416"/>
      <c r="BH129" s="417"/>
      <c r="BI129" s="415" t="e">
        <f>AF129+Mês04!BI129</f>
        <v>#REF!</v>
      </c>
      <c r="BJ129" s="416"/>
      <c r="BK129" s="416"/>
      <c r="BL129" s="416"/>
      <c r="BM129" s="416"/>
      <c r="BN129" s="416"/>
      <c r="BO129" s="416"/>
      <c r="BP129" s="460"/>
    </row>
    <row r="130" spans="1:68" ht="14.25" x14ac:dyDescent="0.2">
      <c r="A130" s="11"/>
      <c r="B130" s="420" t="e">
        <f t="shared" si="1"/>
        <v>#REF!</v>
      </c>
      <c r="C130" s="421"/>
      <c r="D130" s="422"/>
      <c r="E130" s="424" t="e">
        <f t="shared" si="7"/>
        <v>#REF!</v>
      </c>
      <c r="F130" s="425"/>
      <c r="G130" s="425"/>
      <c r="H130" s="425"/>
      <c r="I130" s="425"/>
      <c r="J130" s="426"/>
      <c r="K130" s="415" t="e">
        <f t="shared" si="14"/>
        <v>#REF!</v>
      </c>
      <c r="L130" s="416"/>
      <c r="M130" s="416"/>
      <c r="N130" s="416"/>
      <c r="O130" s="416"/>
      <c r="P130" s="416"/>
      <c r="Q130" s="417"/>
      <c r="R130" s="415" t="e">
        <f t="shared" si="16"/>
        <v>#REF!</v>
      </c>
      <c r="S130" s="416"/>
      <c r="T130" s="416"/>
      <c r="U130" s="416"/>
      <c r="V130" s="416"/>
      <c r="W130" s="416"/>
      <c r="X130" s="417"/>
      <c r="Y130" s="415">
        <f t="shared" si="17"/>
        <v>0</v>
      </c>
      <c r="Z130" s="416"/>
      <c r="AA130" s="416"/>
      <c r="AB130" s="416"/>
      <c r="AC130" s="416"/>
      <c r="AD130" s="416"/>
      <c r="AE130" s="417"/>
      <c r="AF130" s="415" t="e">
        <f t="shared" si="15"/>
        <v>#REF!</v>
      </c>
      <c r="AG130" s="416"/>
      <c r="AH130" s="416"/>
      <c r="AI130" s="416"/>
      <c r="AJ130" s="416"/>
      <c r="AK130" s="416"/>
      <c r="AL130" s="416"/>
      <c r="AM130" s="417"/>
      <c r="AN130" s="415" t="e">
        <f>K130+Mês04!AN130</f>
        <v>#REF!</v>
      </c>
      <c r="AO130" s="416"/>
      <c r="AP130" s="416"/>
      <c r="AQ130" s="416"/>
      <c r="AR130" s="416"/>
      <c r="AS130" s="416"/>
      <c r="AT130" s="417"/>
      <c r="AU130" s="415" t="e">
        <f>R130+Mês04!AU130</f>
        <v>#REF!</v>
      </c>
      <c r="AV130" s="416"/>
      <c r="AW130" s="416"/>
      <c r="AX130" s="416"/>
      <c r="AY130" s="416"/>
      <c r="AZ130" s="416"/>
      <c r="BA130" s="417"/>
      <c r="BB130" s="415" t="e">
        <f>Y130+Mês04!BB130</f>
        <v>#REF!</v>
      </c>
      <c r="BC130" s="416"/>
      <c r="BD130" s="416"/>
      <c r="BE130" s="416"/>
      <c r="BF130" s="416"/>
      <c r="BG130" s="416"/>
      <c r="BH130" s="417"/>
      <c r="BI130" s="415" t="e">
        <f>AF130+Mês04!BI130</f>
        <v>#REF!</v>
      </c>
      <c r="BJ130" s="416"/>
      <c r="BK130" s="416"/>
      <c r="BL130" s="416"/>
      <c r="BM130" s="416"/>
      <c r="BN130" s="416"/>
      <c r="BO130" s="416"/>
      <c r="BP130" s="460"/>
    </row>
    <row r="131" spans="1:68" ht="14.25" x14ac:dyDescent="0.2">
      <c r="A131" s="11"/>
      <c r="B131" s="420" t="e">
        <f t="shared" si="1"/>
        <v>#REF!</v>
      </c>
      <c r="C131" s="421"/>
      <c r="D131" s="422"/>
      <c r="E131" s="424" t="e">
        <f t="shared" si="7"/>
        <v>#REF!</v>
      </c>
      <c r="F131" s="425"/>
      <c r="G131" s="425"/>
      <c r="H131" s="425"/>
      <c r="I131" s="425"/>
      <c r="J131" s="426"/>
      <c r="K131" s="415" t="e">
        <f t="shared" si="14"/>
        <v>#REF!</v>
      </c>
      <c r="L131" s="416"/>
      <c r="M131" s="416"/>
      <c r="N131" s="416"/>
      <c r="O131" s="416"/>
      <c r="P131" s="416"/>
      <c r="Q131" s="417"/>
      <c r="R131" s="415" t="e">
        <f t="shared" si="16"/>
        <v>#REF!</v>
      </c>
      <c r="S131" s="416"/>
      <c r="T131" s="416"/>
      <c r="U131" s="416"/>
      <c r="V131" s="416"/>
      <c r="W131" s="416"/>
      <c r="X131" s="417"/>
      <c r="Y131" s="415">
        <f t="shared" si="17"/>
        <v>0</v>
      </c>
      <c r="Z131" s="416"/>
      <c r="AA131" s="416"/>
      <c r="AB131" s="416"/>
      <c r="AC131" s="416"/>
      <c r="AD131" s="416"/>
      <c r="AE131" s="417"/>
      <c r="AF131" s="415" t="e">
        <f t="shared" si="15"/>
        <v>#REF!</v>
      </c>
      <c r="AG131" s="416"/>
      <c r="AH131" s="416"/>
      <c r="AI131" s="416"/>
      <c r="AJ131" s="416"/>
      <c r="AK131" s="416"/>
      <c r="AL131" s="416"/>
      <c r="AM131" s="417"/>
      <c r="AN131" s="415" t="e">
        <f>K131+Mês04!AN131</f>
        <v>#REF!</v>
      </c>
      <c r="AO131" s="416"/>
      <c r="AP131" s="416"/>
      <c r="AQ131" s="416"/>
      <c r="AR131" s="416"/>
      <c r="AS131" s="416"/>
      <c r="AT131" s="417"/>
      <c r="AU131" s="415" t="e">
        <f>R131+Mês04!AU131</f>
        <v>#REF!</v>
      </c>
      <c r="AV131" s="416"/>
      <c r="AW131" s="416"/>
      <c r="AX131" s="416"/>
      <c r="AY131" s="416"/>
      <c r="AZ131" s="416"/>
      <c r="BA131" s="417"/>
      <c r="BB131" s="415" t="e">
        <f>Y131+Mês04!BB131</f>
        <v>#REF!</v>
      </c>
      <c r="BC131" s="416"/>
      <c r="BD131" s="416"/>
      <c r="BE131" s="416"/>
      <c r="BF131" s="416"/>
      <c r="BG131" s="416"/>
      <c r="BH131" s="417"/>
      <c r="BI131" s="415" t="e">
        <f>AF131+Mês04!BI131</f>
        <v>#REF!</v>
      </c>
      <c r="BJ131" s="416"/>
      <c r="BK131" s="416"/>
      <c r="BL131" s="416"/>
      <c r="BM131" s="416"/>
      <c r="BN131" s="416"/>
      <c r="BO131" s="416"/>
      <c r="BP131" s="460"/>
    </row>
    <row r="132" spans="1:68" ht="14.25" x14ac:dyDescent="0.2">
      <c r="A132" s="11"/>
      <c r="B132" s="420" t="e">
        <f t="shared" si="1"/>
        <v>#REF!</v>
      </c>
      <c r="C132" s="421"/>
      <c r="D132" s="422"/>
      <c r="E132" s="424" t="e">
        <f t="shared" si="7"/>
        <v>#REF!</v>
      </c>
      <c r="F132" s="425"/>
      <c r="G132" s="425"/>
      <c r="H132" s="425"/>
      <c r="I132" s="425"/>
      <c r="J132" s="426"/>
      <c r="K132" s="415" t="e">
        <f t="shared" si="14"/>
        <v>#REF!</v>
      </c>
      <c r="L132" s="416"/>
      <c r="M132" s="416"/>
      <c r="N132" s="416"/>
      <c r="O132" s="416"/>
      <c r="P132" s="416"/>
      <c r="Q132" s="417"/>
      <c r="R132" s="415" t="e">
        <f t="shared" si="16"/>
        <v>#REF!</v>
      </c>
      <c r="S132" s="416"/>
      <c r="T132" s="416"/>
      <c r="U132" s="416"/>
      <c r="V132" s="416"/>
      <c r="W132" s="416"/>
      <c r="X132" s="417"/>
      <c r="Y132" s="415">
        <f t="shared" si="17"/>
        <v>0</v>
      </c>
      <c r="Z132" s="416"/>
      <c r="AA132" s="416"/>
      <c r="AB132" s="416"/>
      <c r="AC132" s="416"/>
      <c r="AD132" s="416"/>
      <c r="AE132" s="417"/>
      <c r="AF132" s="415" t="e">
        <f t="shared" si="15"/>
        <v>#REF!</v>
      </c>
      <c r="AG132" s="416"/>
      <c r="AH132" s="416"/>
      <c r="AI132" s="416"/>
      <c r="AJ132" s="416"/>
      <c r="AK132" s="416"/>
      <c r="AL132" s="416"/>
      <c r="AM132" s="417"/>
      <c r="AN132" s="415" t="e">
        <f>K132+Mês04!AN132</f>
        <v>#REF!</v>
      </c>
      <c r="AO132" s="416"/>
      <c r="AP132" s="416"/>
      <c r="AQ132" s="416"/>
      <c r="AR132" s="416"/>
      <c r="AS132" s="416"/>
      <c r="AT132" s="417"/>
      <c r="AU132" s="415" t="e">
        <f>R132+Mês04!AU132</f>
        <v>#REF!</v>
      </c>
      <c r="AV132" s="416"/>
      <c r="AW132" s="416"/>
      <c r="AX132" s="416"/>
      <c r="AY132" s="416"/>
      <c r="AZ132" s="416"/>
      <c r="BA132" s="417"/>
      <c r="BB132" s="415" t="e">
        <f>Y132+Mês04!BB132</f>
        <v>#REF!</v>
      </c>
      <c r="BC132" s="416"/>
      <c r="BD132" s="416"/>
      <c r="BE132" s="416"/>
      <c r="BF132" s="416"/>
      <c r="BG132" s="416"/>
      <c r="BH132" s="417"/>
      <c r="BI132" s="415" t="e">
        <f>AF132+Mês04!BI132</f>
        <v>#REF!</v>
      </c>
      <c r="BJ132" s="416"/>
      <c r="BK132" s="416"/>
      <c r="BL132" s="416"/>
      <c r="BM132" s="416"/>
      <c r="BN132" s="416"/>
      <c r="BO132" s="416"/>
      <c r="BP132" s="460"/>
    </row>
    <row r="133" spans="1:68" ht="14.25" x14ac:dyDescent="0.2">
      <c r="A133" s="11"/>
      <c r="B133" s="420" t="e">
        <f t="shared" si="1"/>
        <v>#REF!</v>
      </c>
      <c r="C133" s="421"/>
      <c r="D133" s="422"/>
      <c r="E133" s="424" t="e">
        <f t="shared" si="7"/>
        <v>#REF!</v>
      </c>
      <c r="F133" s="425"/>
      <c r="G133" s="425"/>
      <c r="H133" s="425"/>
      <c r="I133" s="425"/>
      <c r="J133" s="426"/>
      <c r="K133" s="415" t="e">
        <f t="shared" si="14"/>
        <v>#REF!</v>
      </c>
      <c r="L133" s="416"/>
      <c r="M133" s="416"/>
      <c r="N133" s="416"/>
      <c r="O133" s="416"/>
      <c r="P133" s="416"/>
      <c r="Q133" s="417"/>
      <c r="R133" s="415" t="e">
        <f t="shared" si="16"/>
        <v>#REF!</v>
      </c>
      <c r="S133" s="416"/>
      <c r="T133" s="416"/>
      <c r="U133" s="416"/>
      <c r="V133" s="416"/>
      <c r="W133" s="416"/>
      <c r="X133" s="417"/>
      <c r="Y133" s="415">
        <f t="shared" si="17"/>
        <v>0</v>
      </c>
      <c r="Z133" s="416"/>
      <c r="AA133" s="416"/>
      <c r="AB133" s="416"/>
      <c r="AC133" s="416"/>
      <c r="AD133" s="416"/>
      <c r="AE133" s="417"/>
      <c r="AF133" s="415" t="e">
        <f t="shared" si="15"/>
        <v>#REF!</v>
      </c>
      <c r="AG133" s="416"/>
      <c r="AH133" s="416"/>
      <c r="AI133" s="416"/>
      <c r="AJ133" s="416"/>
      <c r="AK133" s="416"/>
      <c r="AL133" s="416"/>
      <c r="AM133" s="417"/>
      <c r="AN133" s="415" t="e">
        <f>K133+Mês04!AN133</f>
        <v>#REF!</v>
      </c>
      <c r="AO133" s="416"/>
      <c r="AP133" s="416"/>
      <c r="AQ133" s="416"/>
      <c r="AR133" s="416"/>
      <c r="AS133" s="416"/>
      <c r="AT133" s="417"/>
      <c r="AU133" s="415" t="e">
        <f>R133+Mês04!AU133</f>
        <v>#REF!</v>
      </c>
      <c r="AV133" s="416"/>
      <c r="AW133" s="416"/>
      <c r="AX133" s="416"/>
      <c r="AY133" s="416"/>
      <c r="AZ133" s="416"/>
      <c r="BA133" s="417"/>
      <c r="BB133" s="415" t="e">
        <f>Y133+Mês04!BB133</f>
        <v>#REF!</v>
      </c>
      <c r="BC133" s="416"/>
      <c r="BD133" s="416"/>
      <c r="BE133" s="416"/>
      <c r="BF133" s="416"/>
      <c r="BG133" s="416"/>
      <c r="BH133" s="417"/>
      <c r="BI133" s="415" t="e">
        <f>AF133+Mês04!BI133</f>
        <v>#REF!</v>
      </c>
      <c r="BJ133" s="416"/>
      <c r="BK133" s="416"/>
      <c r="BL133" s="416"/>
      <c r="BM133" s="416"/>
      <c r="BN133" s="416"/>
      <c r="BO133" s="416"/>
      <c r="BP133" s="460"/>
    </row>
    <row r="134" spans="1:68" ht="14.25" x14ac:dyDescent="0.2">
      <c r="A134" s="11"/>
      <c r="B134" s="420" t="e">
        <f t="shared" si="1"/>
        <v>#REF!</v>
      </c>
      <c r="C134" s="421"/>
      <c r="D134" s="422"/>
      <c r="E134" s="424" t="e">
        <f t="shared" si="7"/>
        <v>#REF!</v>
      </c>
      <c r="F134" s="425"/>
      <c r="G134" s="425"/>
      <c r="H134" s="425"/>
      <c r="I134" s="425"/>
      <c r="J134" s="426"/>
      <c r="K134" s="415" t="e">
        <f t="shared" si="14"/>
        <v>#REF!</v>
      </c>
      <c r="L134" s="416"/>
      <c r="M134" s="416"/>
      <c r="N134" s="416"/>
      <c r="O134" s="416"/>
      <c r="P134" s="416"/>
      <c r="Q134" s="417"/>
      <c r="R134" s="415" t="e">
        <f t="shared" si="16"/>
        <v>#REF!</v>
      </c>
      <c r="S134" s="416"/>
      <c r="T134" s="416"/>
      <c r="U134" s="416"/>
      <c r="V134" s="416"/>
      <c r="W134" s="416"/>
      <c r="X134" s="417"/>
      <c r="Y134" s="415">
        <f t="shared" si="17"/>
        <v>0</v>
      </c>
      <c r="Z134" s="416"/>
      <c r="AA134" s="416"/>
      <c r="AB134" s="416"/>
      <c r="AC134" s="416"/>
      <c r="AD134" s="416"/>
      <c r="AE134" s="417"/>
      <c r="AF134" s="415" t="e">
        <f t="shared" si="15"/>
        <v>#REF!</v>
      </c>
      <c r="AG134" s="416"/>
      <c r="AH134" s="416"/>
      <c r="AI134" s="416"/>
      <c r="AJ134" s="416"/>
      <c r="AK134" s="416"/>
      <c r="AL134" s="416"/>
      <c r="AM134" s="417"/>
      <c r="AN134" s="415" t="e">
        <f>K134+Mês04!AN134</f>
        <v>#REF!</v>
      </c>
      <c r="AO134" s="416"/>
      <c r="AP134" s="416"/>
      <c r="AQ134" s="416"/>
      <c r="AR134" s="416"/>
      <c r="AS134" s="416"/>
      <c r="AT134" s="417"/>
      <c r="AU134" s="415" t="e">
        <f>R134+Mês04!AU134</f>
        <v>#REF!</v>
      </c>
      <c r="AV134" s="416"/>
      <c r="AW134" s="416"/>
      <c r="AX134" s="416"/>
      <c r="AY134" s="416"/>
      <c r="AZ134" s="416"/>
      <c r="BA134" s="417"/>
      <c r="BB134" s="415" t="e">
        <f>Y134+Mês04!BB134</f>
        <v>#REF!</v>
      </c>
      <c r="BC134" s="416"/>
      <c r="BD134" s="416"/>
      <c r="BE134" s="416"/>
      <c r="BF134" s="416"/>
      <c r="BG134" s="416"/>
      <c r="BH134" s="417"/>
      <c r="BI134" s="415" t="e">
        <f>AF134+Mês04!BI134</f>
        <v>#REF!</v>
      </c>
      <c r="BJ134" s="416"/>
      <c r="BK134" s="416"/>
      <c r="BL134" s="416"/>
      <c r="BM134" s="416"/>
      <c r="BN134" s="416"/>
      <c r="BO134" s="416"/>
      <c r="BP134" s="460"/>
    </row>
    <row r="135" spans="1:68" ht="14.25" x14ac:dyDescent="0.2">
      <c r="A135" s="11"/>
      <c r="B135" s="420" t="e">
        <f t="shared" si="1"/>
        <v>#REF!</v>
      </c>
      <c r="C135" s="421"/>
      <c r="D135" s="422"/>
      <c r="E135" s="424" t="e">
        <f t="shared" si="7"/>
        <v>#REF!</v>
      </c>
      <c r="F135" s="425"/>
      <c r="G135" s="425"/>
      <c r="H135" s="425"/>
      <c r="I135" s="425"/>
      <c r="J135" s="426"/>
      <c r="K135" s="415" t="e">
        <f t="shared" si="14"/>
        <v>#REF!</v>
      </c>
      <c r="L135" s="416"/>
      <c r="M135" s="416"/>
      <c r="N135" s="416"/>
      <c r="O135" s="416"/>
      <c r="P135" s="416"/>
      <c r="Q135" s="417"/>
      <c r="R135" s="415" t="e">
        <f t="shared" si="16"/>
        <v>#REF!</v>
      </c>
      <c r="S135" s="416"/>
      <c r="T135" s="416"/>
      <c r="U135" s="416"/>
      <c r="V135" s="416"/>
      <c r="W135" s="416"/>
      <c r="X135" s="417"/>
      <c r="Y135" s="415">
        <f t="shared" si="17"/>
        <v>0</v>
      </c>
      <c r="Z135" s="416"/>
      <c r="AA135" s="416"/>
      <c r="AB135" s="416"/>
      <c r="AC135" s="416"/>
      <c r="AD135" s="416"/>
      <c r="AE135" s="417"/>
      <c r="AF135" s="415" t="e">
        <f t="shared" si="15"/>
        <v>#REF!</v>
      </c>
      <c r="AG135" s="416"/>
      <c r="AH135" s="416"/>
      <c r="AI135" s="416"/>
      <c r="AJ135" s="416"/>
      <c r="AK135" s="416"/>
      <c r="AL135" s="416"/>
      <c r="AM135" s="417"/>
      <c r="AN135" s="415" t="e">
        <f>K135+Mês04!AN135</f>
        <v>#REF!</v>
      </c>
      <c r="AO135" s="416"/>
      <c r="AP135" s="416"/>
      <c r="AQ135" s="416"/>
      <c r="AR135" s="416"/>
      <c r="AS135" s="416"/>
      <c r="AT135" s="417"/>
      <c r="AU135" s="415" t="e">
        <f>R135+Mês04!AU135</f>
        <v>#REF!</v>
      </c>
      <c r="AV135" s="416"/>
      <c r="AW135" s="416"/>
      <c r="AX135" s="416"/>
      <c r="AY135" s="416"/>
      <c r="AZ135" s="416"/>
      <c r="BA135" s="417"/>
      <c r="BB135" s="415" t="e">
        <f>Y135+Mês04!BB135</f>
        <v>#REF!</v>
      </c>
      <c r="BC135" s="416"/>
      <c r="BD135" s="416"/>
      <c r="BE135" s="416"/>
      <c r="BF135" s="416"/>
      <c r="BG135" s="416"/>
      <c r="BH135" s="417"/>
      <c r="BI135" s="415" t="e">
        <f>AF135+Mês04!BI135</f>
        <v>#REF!</v>
      </c>
      <c r="BJ135" s="416"/>
      <c r="BK135" s="416"/>
      <c r="BL135" s="416"/>
      <c r="BM135" s="416"/>
      <c r="BN135" s="416"/>
      <c r="BO135" s="416"/>
      <c r="BP135" s="460"/>
    </row>
    <row r="136" spans="1:68" ht="14.25" x14ac:dyDescent="0.2">
      <c r="A136" s="11"/>
      <c r="B136" s="420" t="e">
        <f t="shared" si="1"/>
        <v>#REF!</v>
      </c>
      <c r="C136" s="421"/>
      <c r="D136" s="422"/>
      <c r="E136" s="424" t="e">
        <f t="shared" si="7"/>
        <v>#REF!</v>
      </c>
      <c r="F136" s="425"/>
      <c r="G136" s="425"/>
      <c r="H136" s="425"/>
      <c r="I136" s="425"/>
      <c r="J136" s="426"/>
      <c r="K136" s="415" t="e">
        <f t="shared" si="14"/>
        <v>#REF!</v>
      </c>
      <c r="L136" s="416"/>
      <c r="M136" s="416"/>
      <c r="N136" s="416"/>
      <c r="O136" s="416"/>
      <c r="P136" s="416"/>
      <c r="Q136" s="417"/>
      <c r="R136" s="415" t="e">
        <f t="shared" si="16"/>
        <v>#REF!</v>
      </c>
      <c r="S136" s="416"/>
      <c r="T136" s="416"/>
      <c r="U136" s="416"/>
      <c r="V136" s="416"/>
      <c r="W136" s="416"/>
      <c r="X136" s="417"/>
      <c r="Y136" s="415">
        <f t="shared" si="17"/>
        <v>0</v>
      </c>
      <c r="Z136" s="416"/>
      <c r="AA136" s="416"/>
      <c r="AB136" s="416"/>
      <c r="AC136" s="416"/>
      <c r="AD136" s="416"/>
      <c r="AE136" s="417"/>
      <c r="AF136" s="415" t="e">
        <f t="shared" si="15"/>
        <v>#REF!</v>
      </c>
      <c r="AG136" s="416"/>
      <c r="AH136" s="416"/>
      <c r="AI136" s="416"/>
      <c r="AJ136" s="416"/>
      <c r="AK136" s="416"/>
      <c r="AL136" s="416"/>
      <c r="AM136" s="417"/>
      <c r="AN136" s="415" t="e">
        <f>K136+Mês04!AN136</f>
        <v>#REF!</v>
      </c>
      <c r="AO136" s="416"/>
      <c r="AP136" s="416"/>
      <c r="AQ136" s="416"/>
      <c r="AR136" s="416"/>
      <c r="AS136" s="416"/>
      <c r="AT136" s="417"/>
      <c r="AU136" s="415" t="e">
        <f>R136+Mês04!AU136</f>
        <v>#REF!</v>
      </c>
      <c r="AV136" s="416"/>
      <c r="AW136" s="416"/>
      <c r="AX136" s="416"/>
      <c r="AY136" s="416"/>
      <c r="AZ136" s="416"/>
      <c r="BA136" s="417"/>
      <c r="BB136" s="415">
        <f>Y136+Mês04!BB136</f>
        <v>0</v>
      </c>
      <c r="BC136" s="416"/>
      <c r="BD136" s="416"/>
      <c r="BE136" s="416"/>
      <c r="BF136" s="416"/>
      <c r="BG136" s="416"/>
      <c r="BH136" s="417"/>
      <c r="BI136" s="415" t="e">
        <f>AF136+Mês04!BI136</f>
        <v>#REF!</v>
      </c>
      <c r="BJ136" s="416"/>
      <c r="BK136" s="416"/>
      <c r="BL136" s="416"/>
      <c r="BM136" s="416"/>
      <c r="BN136" s="416"/>
      <c r="BO136" s="416"/>
      <c r="BP136" s="460"/>
    </row>
    <row r="137" spans="1:68" ht="14.25" x14ac:dyDescent="0.2">
      <c r="A137" s="11"/>
      <c r="B137" s="420" t="e">
        <f t="shared" si="1"/>
        <v>#REF!</v>
      </c>
      <c r="C137" s="421"/>
      <c r="D137" s="422"/>
      <c r="E137" s="424" t="e">
        <f t="shared" si="7"/>
        <v>#REF!</v>
      </c>
      <c r="F137" s="425"/>
      <c r="G137" s="425"/>
      <c r="H137" s="425"/>
      <c r="I137" s="425"/>
      <c r="J137" s="426"/>
      <c r="K137" s="415" t="e">
        <f t="shared" si="14"/>
        <v>#REF!</v>
      </c>
      <c r="L137" s="416"/>
      <c r="M137" s="416"/>
      <c r="N137" s="416"/>
      <c r="O137" s="416"/>
      <c r="P137" s="416"/>
      <c r="Q137" s="417"/>
      <c r="R137" s="415" t="e">
        <f t="shared" si="16"/>
        <v>#REF!</v>
      </c>
      <c r="S137" s="416"/>
      <c r="T137" s="416"/>
      <c r="U137" s="416"/>
      <c r="V137" s="416"/>
      <c r="W137" s="416"/>
      <c r="X137" s="417"/>
      <c r="Y137" s="415">
        <f t="shared" si="17"/>
        <v>0</v>
      </c>
      <c r="Z137" s="416"/>
      <c r="AA137" s="416"/>
      <c r="AB137" s="416"/>
      <c r="AC137" s="416"/>
      <c r="AD137" s="416"/>
      <c r="AE137" s="417"/>
      <c r="AF137" s="415" t="e">
        <f t="shared" si="15"/>
        <v>#REF!</v>
      </c>
      <c r="AG137" s="416"/>
      <c r="AH137" s="416"/>
      <c r="AI137" s="416"/>
      <c r="AJ137" s="416"/>
      <c r="AK137" s="416"/>
      <c r="AL137" s="416"/>
      <c r="AM137" s="417"/>
      <c r="AN137" s="415" t="e">
        <f>K137+Mês04!AN137</f>
        <v>#REF!</v>
      </c>
      <c r="AO137" s="416"/>
      <c r="AP137" s="416"/>
      <c r="AQ137" s="416"/>
      <c r="AR137" s="416"/>
      <c r="AS137" s="416"/>
      <c r="AT137" s="417"/>
      <c r="AU137" s="415" t="e">
        <f>R137+Mês04!AU137</f>
        <v>#REF!</v>
      </c>
      <c r="AV137" s="416"/>
      <c r="AW137" s="416"/>
      <c r="AX137" s="416"/>
      <c r="AY137" s="416"/>
      <c r="AZ137" s="416"/>
      <c r="BA137" s="417"/>
      <c r="BB137" s="415">
        <f>Y137+Mês04!BB137</f>
        <v>0</v>
      </c>
      <c r="BC137" s="416"/>
      <c r="BD137" s="416"/>
      <c r="BE137" s="416"/>
      <c r="BF137" s="416"/>
      <c r="BG137" s="416"/>
      <c r="BH137" s="417"/>
      <c r="BI137" s="415" t="e">
        <f>AF137+Mês04!BI137</f>
        <v>#REF!</v>
      </c>
      <c r="BJ137" s="416"/>
      <c r="BK137" s="416"/>
      <c r="BL137" s="416"/>
      <c r="BM137" s="416"/>
      <c r="BN137" s="416"/>
      <c r="BO137" s="416"/>
      <c r="BP137" s="460"/>
    </row>
    <row r="138" spans="1:68" ht="14.25" x14ac:dyDescent="0.2">
      <c r="A138" s="11"/>
      <c r="B138" s="420" t="e">
        <f t="shared" si="1"/>
        <v>#REF!</v>
      </c>
      <c r="C138" s="421"/>
      <c r="D138" s="422"/>
      <c r="E138" s="424" t="e">
        <f t="shared" si="7"/>
        <v>#REF!</v>
      </c>
      <c r="F138" s="425"/>
      <c r="G138" s="425"/>
      <c r="H138" s="425"/>
      <c r="I138" s="425"/>
      <c r="J138" s="426"/>
      <c r="K138" s="415" t="e">
        <f t="shared" si="14"/>
        <v>#REF!</v>
      </c>
      <c r="L138" s="416"/>
      <c r="M138" s="416"/>
      <c r="N138" s="416"/>
      <c r="O138" s="416"/>
      <c r="P138" s="416"/>
      <c r="Q138" s="417"/>
      <c r="R138" s="415" t="e">
        <f t="shared" si="16"/>
        <v>#REF!</v>
      </c>
      <c r="S138" s="416"/>
      <c r="T138" s="416"/>
      <c r="U138" s="416"/>
      <c r="V138" s="416"/>
      <c r="W138" s="416"/>
      <c r="X138" s="417"/>
      <c r="Y138" s="415">
        <f t="shared" si="17"/>
        <v>0</v>
      </c>
      <c r="Z138" s="416"/>
      <c r="AA138" s="416"/>
      <c r="AB138" s="416"/>
      <c r="AC138" s="416"/>
      <c r="AD138" s="416"/>
      <c r="AE138" s="417"/>
      <c r="AF138" s="415" t="e">
        <f t="shared" si="15"/>
        <v>#REF!</v>
      </c>
      <c r="AG138" s="416"/>
      <c r="AH138" s="416"/>
      <c r="AI138" s="416"/>
      <c r="AJ138" s="416"/>
      <c r="AK138" s="416"/>
      <c r="AL138" s="416"/>
      <c r="AM138" s="417"/>
      <c r="AN138" s="415" t="e">
        <f>K138+Mês04!AN138</f>
        <v>#REF!</v>
      </c>
      <c r="AO138" s="416"/>
      <c r="AP138" s="416"/>
      <c r="AQ138" s="416"/>
      <c r="AR138" s="416"/>
      <c r="AS138" s="416"/>
      <c r="AT138" s="417"/>
      <c r="AU138" s="415" t="e">
        <f>R138+Mês04!AU138</f>
        <v>#REF!</v>
      </c>
      <c r="AV138" s="416"/>
      <c r="AW138" s="416"/>
      <c r="AX138" s="416"/>
      <c r="AY138" s="416"/>
      <c r="AZ138" s="416"/>
      <c r="BA138" s="417"/>
      <c r="BB138" s="415">
        <f>Y138+Mês04!BB138</f>
        <v>0</v>
      </c>
      <c r="BC138" s="416"/>
      <c r="BD138" s="416"/>
      <c r="BE138" s="416"/>
      <c r="BF138" s="416"/>
      <c r="BG138" s="416"/>
      <c r="BH138" s="417"/>
      <c r="BI138" s="415" t="e">
        <f>AF138+Mês04!BI138</f>
        <v>#REF!</v>
      </c>
      <c r="BJ138" s="416"/>
      <c r="BK138" s="416"/>
      <c r="BL138" s="416"/>
      <c r="BM138" s="416"/>
      <c r="BN138" s="416"/>
      <c r="BO138" s="416"/>
      <c r="BP138" s="460"/>
    </row>
    <row r="139" spans="1:68" ht="14.25" x14ac:dyDescent="0.2">
      <c r="A139" s="11"/>
      <c r="B139" s="420" t="e">
        <f t="shared" si="1"/>
        <v>#REF!</v>
      </c>
      <c r="C139" s="421"/>
      <c r="D139" s="422"/>
      <c r="E139" s="424" t="e">
        <f t="shared" si="7"/>
        <v>#REF!</v>
      </c>
      <c r="F139" s="425"/>
      <c r="G139" s="425"/>
      <c r="H139" s="425"/>
      <c r="I139" s="425"/>
      <c r="J139" s="426"/>
      <c r="K139" s="415" t="e">
        <f t="shared" si="14"/>
        <v>#REF!</v>
      </c>
      <c r="L139" s="416"/>
      <c r="M139" s="416"/>
      <c r="N139" s="416"/>
      <c r="O139" s="416"/>
      <c r="P139" s="416"/>
      <c r="Q139" s="417"/>
      <c r="R139" s="415" t="e">
        <f t="shared" si="16"/>
        <v>#REF!</v>
      </c>
      <c r="S139" s="416"/>
      <c r="T139" s="416"/>
      <c r="U139" s="416"/>
      <c r="V139" s="416"/>
      <c r="W139" s="416"/>
      <c r="X139" s="417"/>
      <c r="Y139" s="415">
        <f t="shared" si="17"/>
        <v>0</v>
      </c>
      <c r="Z139" s="416"/>
      <c r="AA139" s="416"/>
      <c r="AB139" s="416"/>
      <c r="AC139" s="416"/>
      <c r="AD139" s="416"/>
      <c r="AE139" s="417"/>
      <c r="AF139" s="415" t="e">
        <f t="shared" si="15"/>
        <v>#REF!</v>
      </c>
      <c r="AG139" s="416"/>
      <c r="AH139" s="416"/>
      <c r="AI139" s="416"/>
      <c r="AJ139" s="416"/>
      <c r="AK139" s="416"/>
      <c r="AL139" s="416"/>
      <c r="AM139" s="417"/>
      <c r="AN139" s="415" t="e">
        <f>K139+Mês04!AN139</f>
        <v>#REF!</v>
      </c>
      <c r="AO139" s="416"/>
      <c r="AP139" s="416"/>
      <c r="AQ139" s="416"/>
      <c r="AR139" s="416"/>
      <c r="AS139" s="416"/>
      <c r="AT139" s="417"/>
      <c r="AU139" s="415" t="e">
        <f>R139+Mês04!AU139</f>
        <v>#REF!</v>
      </c>
      <c r="AV139" s="416"/>
      <c r="AW139" s="416"/>
      <c r="AX139" s="416"/>
      <c r="AY139" s="416"/>
      <c r="AZ139" s="416"/>
      <c r="BA139" s="417"/>
      <c r="BB139" s="415">
        <f>Y139+Mês04!BB139</f>
        <v>0</v>
      </c>
      <c r="BC139" s="416"/>
      <c r="BD139" s="416"/>
      <c r="BE139" s="416"/>
      <c r="BF139" s="416"/>
      <c r="BG139" s="416"/>
      <c r="BH139" s="417"/>
      <c r="BI139" s="415" t="e">
        <f>AF139+Mês04!BI139</f>
        <v>#REF!</v>
      </c>
      <c r="BJ139" s="416"/>
      <c r="BK139" s="416"/>
      <c r="BL139" s="416"/>
      <c r="BM139" s="416"/>
      <c r="BN139" s="416"/>
      <c r="BO139" s="416"/>
      <c r="BP139" s="460"/>
    </row>
    <row r="140" spans="1:68" ht="15" thickBot="1" x14ac:dyDescent="0.25">
      <c r="A140" s="11"/>
      <c r="B140" s="420" t="e">
        <f t="shared" si="1"/>
        <v>#REF!</v>
      </c>
      <c r="C140" s="421"/>
      <c r="D140" s="422"/>
      <c r="E140" s="424" t="e">
        <f t="shared" si="7"/>
        <v>#REF!</v>
      </c>
      <c r="F140" s="425"/>
      <c r="G140" s="425"/>
      <c r="H140" s="425"/>
      <c r="I140" s="425"/>
      <c r="J140" s="426"/>
      <c r="K140" s="415" t="e">
        <f t="shared" si="14"/>
        <v>#REF!</v>
      </c>
      <c r="L140" s="416"/>
      <c r="M140" s="416"/>
      <c r="N140" s="416"/>
      <c r="O140" s="416"/>
      <c r="P140" s="416"/>
      <c r="Q140" s="417"/>
      <c r="R140" s="415" t="e">
        <f t="shared" si="16"/>
        <v>#REF!</v>
      </c>
      <c r="S140" s="416"/>
      <c r="T140" s="416"/>
      <c r="U140" s="416"/>
      <c r="V140" s="416"/>
      <c r="W140" s="416"/>
      <c r="X140" s="417"/>
      <c r="Y140" s="415">
        <f t="shared" si="17"/>
        <v>0</v>
      </c>
      <c r="Z140" s="416"/>
      <c r="AA140" s="416"/>
      <c r="AB140" s="416"/>
      <c r="AC140" s="416"/>
      <c r="AD140" s="416"/>
      <c r="AE140" s="417"/>
      <c r="AF140" s="415" t="e">
        <f t="shared" si="15"/>
        <v>#REF!</v>
      </c>
      <c r="AG140" s="416"/>
      <c r="AH140" s="416"/>
      <c r="AI140" s="416"/>
      <c r="AJ140" s="416"/>
      <c r="AK140" s="416"/>
      <c r="AL140" s="416"/>
      <c r="AM140" s="417"/>
      <c r="AN140" s="415" t="e">
        <f>K140+Mês04!AN140</f>
        <v>#REF!</v>
      </c>
      <c r="AO140" s="416"/>
      <c r="AP140" s="416"/>
      <c r="AQ140" s="416"/>
      <c r="AR140" s="416"/>
      <c r="AS140" s="416"/>
      <c r="AT140" s="417"/>
      <c r="AU140" s="415" t="e">
        <f>R140+Mês04!AU140</f>
        <v>#REF!</v>
      </c>
      <c r="AV140" s="416"/>
      <c r="AW140" s="416"/>
      <c r="AX140" s="416"/>
      <c r="AY140" s="416"/>
      <c r="AZ140" s="416"/>
      <c r="BA140" s="417"/>
      <c r="BB140" s="415">
        <f>Y140+Mês04!BB140</f>
        <v>0</v>
      </c>
      <c r="BC140" s="416"/>
      <c r="BD140" s="416"/>
      <c r="BE140" s="416"/>
      <c r="BF140" s="416"/>
      <c r="BG140" s="416"/>
      <c r="BH140" s="417"/>
      <c r="BI140" s="415" t="e">
        <f>AF140+Mês04!BI140</f>
        <v>#REF!</v>
      </c>
      <c r="BJ140" s="416"/>
      <c r="BK140" s="416"/>
      <c r="BL140" s="416"/>
      <c r="BM140" s="416"/>
      <c r="BN140" s="416"/>
      <c r="BO140" s="416"/>
      <c r="BP140" s="460"/>
    </row>
    <row r="141" spans="1:68" ht="18" customHeight="1" thickBot="1" x14ac:dyDescent="0.25">
      <c r="A141" s="11"/>
      <c r="B141" s="496" t="s">
        <v>21</v>
      </c>
      <c r="C141" s="497"/>
      <c r="D141" s="498"/>
      <c r="E141" s="456" t="e">
        <f>AE68</f>
        <v>#REF!</v>
      </c>
      <c r="F141" s="457"/>
      <c r="G141" s="457"/>
      <c r="H141" s="457"/>
      <c r="I141" s="457"/>
      <c r="J141" s="459"/>
      <c r="K141" s="456" t="e">
        <f>SUM(K86:K140)</f>
        <v>#REF!</v>
      </c>
      <c r="L141" s="457"/>
      <c r="M141" s="457"/>
      <c r="N141" s="457"/>
      <c r="O141" s="457"/>
      <c r="P141" s="457"/>
      <c r="Q141" s="459"/>
      <c r="R141" s="456" t="e">
        <f>SUM(R86:R140)</f>
        <v>#REF!</v>
      </c>
      <c r="S141" s="457"/>
      <c r="T141" s="457"/>
      <c r="U141" s="457"/>
      <c r="V141" s="457"/>
      <c r="W141" s="457"/>
      <c r="X141" s="459"/>
      <c r="Y141" s="456" t="e">
        <f>SUM(Y86:Y140)</f>
        <v>#REF!</v>
      </c>
      <c r="Z141" s="457"/>
      <c r="AA141" s="457"/>
      <c r="AB141" s="457"/>
      <c r="AC141" s="457"/>
      <c r="AD141" s="457"/>
      <c r="AE141" s="459"/>
      <c r="AF141" s="456" t="e">
        <f>SUM(AF86:AF140)</f>
        <v>#REF!</v>
      </c>
      <c r="AG141" s="457"/>
      <c r="AH141" s="457"/>
      <c r="AI141" s="457"/>
      <c r="AJ141" s="457"/>
      <c r="AK141" s="457"/>
      <c r="AL141" s="457"/>
      <c r="AM141" s="459"/>
      <c r="AN141" s="456" t="e">
        <f>SUM(AN86:AN140)</f>
        <v>#REF!</v>
      </c>
      <c r="AO141" s="457"/>
      <c r="AP141" s="457"/>
      <c r="AQ141" s="457"/>
      <c r="AR141" s="457"/>
      <c r="AS141" s="457"/>
      <c r="AT141" s="459"/>
      <c r="AU141" s="456" t="e">
        <f>SUM(AU86:AU140)</f>
        <v>#REF!</v>
      </c>
      <c r="AV141" s="457"/>
      <c r="AW141" s="457">
        <f>SUM(AW86:AW98)</f>
        <v>0</v>
      </c>
      <c r="AX141" s="457"/>
      <c r="AY141" s="457"/>
      <c r="AZ141" s="457"/>
      <c r="BA141" s="459"/>
      <c r="BB141" s="456" t="e">
        <f>SUM(BB86:BB140)</f>
        <v>#REF!</v>
      </c>
      <c r="BC141" s="457"/>
      <c r="BD141" s="457"/>
      <c r="BE141" s="457"/>
      <c r="BF141" s="457">
        <f>SUM(BF86:BF98)</f>
        <v>0</v>
      </c>
      <c r="BG141" s="457"/>
      <c r="BH141" s="459"/>
      <c r="BI141" s="456" t="e">
        <f>SUM(BI86:BI140)</f>
        <v>#REF!</v>
      </c>
      <c r="BJ141" s="457"/>
      <c r="BK141" s="457"/>
      <c r="BL141" s="457"/>
      <c r="BM141" s="457"/>
      <c r="BN141" s="457"/>
      <c r="BO141" s="457"/>
      <c r="BP141" s="458"/>
    </row>
    <row r="142" spans="1:68" ht="11.1" customHeight="1" x14ac:dyDescent="0.2">
      <c r="A142" s="11"/>
      <c r="B142" s="11"/>
      <c r="C142" s="11"/>
      <c r="D142" s="11"/>
      <c r="E142" s="11"/>
      <c r="F142" s="12"/>
      <c r="G142" s="13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72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72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</row>
    <row r="143" spans="1:68" x14ac:dyDescent="0.2">
      <c r="A143" s="11"/>
      <c r="B143" s="6"/>
      <c r="C143" s="8"/>
      <c r="D143" s="8"/>
      <c r="E143" s="8"/>
      <c r="F143" s="14"/>
      <c r="G143" s="15"/>
      <c r="H143" s="8"/>
      <c r="I143" s="8"/>
      <c r="J143" s="8"/>
      <c r="K143" s="8"/>
      <c r="L143" s="8"/>
      <c r="M143" s="8"/>
      <c r="N143" s="60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71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60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7"/>
    </row>
    <row r="144" spans="1:68" x14ac:dyDescent="0.2">
      <c r="A144" s="11"/>
      <c r="B144" s="4"/>
      <c r="C144" s="487">
        <f>C71</f>
        <v>0</v>
      </c>
      <c r="D144" s="488"/>
      <c r="E144" s="488"/>
      <c r="F144" s="488"/>
      <c r="G144" s="488"/>
      <c r="H144" s="488"/>
      <c r="I144" s="488"/>
      <c r="J144" s="488"/>
      <c r="K144" s="488"/>
      <c r="L144" s="488"/>
      <c r="M144" s="488"/>
      <c r="N144" s="69"/>
      <c r="O144" s="1"/>
      <c r="P144" s="451" t="str">
        <f>P71</f>
        <v>Maurílio T. N. Martins - CREA-MG 73.517/D</v>
      </c>
      <c r="Q144" s="451"/>
      <c r="R144" s="451"/>
      <c r="S144" s="451"/>
      <c r="T144" s="451"/>
      <c r="U144" s="451"/>
      <c r="V144" s="451"/>
      <c r="W144" s="451"/>
      <c r="X144" s="451"/>
      <c r="Y144" s="451"/>
      <c r="Z144" s="451"/>
      <c r="AA144" s="451"/>
      <c r="AB144" s="451"/>
      <c r="AC144" s="451"/>
      <c r="AD144" s="451"/>
      <c r="AE144" s="451"/>
      <c r="AF144" s="2"/>
      <c r="AG144" s="73"/>
      <c r="AH144" s="453">
        <f>AH71</f>
        <v>0</v>
      </c>
      <c r="AI144" s="454"/>
      <c r="AJ144" s="454"/>
      <c r="AK144" s="454"/>
      <c r="AL144" s="454"/>
      <c r="AM144" s="454"/>
      <c r="AN144" s="454"/>
      <c r="AO144" s="454"/>
      <c r="AP144" s="454"/>
      <c r="AQ144" s="454"/>
      <c r="AR144" s="454"/>
      <c r="AS144" s="454"/>
      <c r="AT144" s="454"/>
      <c r="AU144" s="454"/>
      <c r="AV144" s="454"/>
      <c r="AW144" s="454"/>
      <c r="AX144" s="70"/>
      <c r="AY144" s="2"/>
      <c r="AZ144" s="453">
        <f>AZ71</f>
        <v>0</v>
      </c>
      <c r="BA144" s="454"/>
      <c r="BB144" s="454"/>
      <c r="BC144" s="454"/>
      <c r="BD144" s="454"/>
      <c r="BE144" s="454"/>
      <c r="BF144" s="454"/>
      <c r="BG144" s="454"/>
      <c r="BH144" s="454"/>
      <c r="BI144" s="454"/>
      <c r="BJ144" s="454"/>
      <c r="BK144" s="454"/>
      <c r="BL144" s="454"/>
      <c r="BM144" s="454"/>
      <c r="BN144" s="454"/>
      <c r="BO144" s="454"/>
      <c r="BP144" s="16"/>
    </row>
    <row r="145" spans="1:68" x14ac:dyDescent="0.2">
      <c r="A145" s="11"/>
      <c r="B145" s="4"/>
      <c r="C145" s="489"/>
      <c r="D145" s="489"/>
      <c r="E145" s="489"/>
      <c r="F145" s="489"/>
      <c r="G145" s="489"/>
      <c r="H145" s="489"/>
      <c r="I145" s="489"/>
      <c r="J145" s="489"/>
      <c r="K145" s="489"/>
      <c r="L145" s="489"/>
      <c r="M145" s="489"/>
      <c r="N145" s="70"/>
      <c r="O145" s="1"/>
      <c r="P145" s="452"/>
      <c r="Q145" s="452"/>
      <c r="R145" s="452"/>
      <c r="S145" s="452"/>
      <c r="T145" s="452"/>
      <c r="U145" s="452"/>
      <c r="V145" s="452"/>
      <c r="W145" s="452"/>
      <c r="X145" s="452"/>
      <c r="Y145" s="452"/>
      <c r="Z145" s="452"/>
      <c r="AA145" s="452"/>
      <c r="AB145" s="452"/>
      <c r="AC145" s="452"/>
      <c r="AD145" s="452"/>
      <c r="AE145" s="452"/>
      <c r="AF145" s="2"/>
      <c r="AG145" s="73"/>
      <c r="AH145" s="455"/>
      <c r="AI145" s="455"/>
      <c r="AJ145" s="455"/>
      <c r="AK145" s="455"/>
      <c r="AL145" s="455"/>
      <c r="AM145" s="455"/>
      <c r="AN145" s="455"/>
      <c r="AO145" s="455"/>
      <c r="AP145" s="455"/>
      <c r="AQ145" s="455"/>
      <c r="AR145" s="455"/>
      <c r="AS145" s="455"/>
      <c r="AT145" s="455"/>
      <c r="AU145" s="455"/>
      <c r="AV145" s="455"/>
      <c r="AW145" s="455"/>
      <c r="AX145" s="70"/>
      <c r="AY145" s="2"/>
      <c r="AZ145" s="455"/>
      <c r="BA145" s="455"/>
      <c r="BB145" s="455"/>
      <c r="BC145" s="455"/>
      <c r="BD145" s="455"/>
      <c r="BE145" s="455"/>
      <c r="BF145" s="455"/>
      <c r="BG145" s="455"/>
      <c r="BH145" s="455"/>
      <c r="BI145" s="455"/>
      <c r="BJ145" s="455"/>
      <c r="BK145" s="455"/>
      <c r="BL145" s="455"/>
      <c r="BM145" s="455"/>
      <c r="BN145" s="455"/>
      <c r="BO145" s="455"/>
      <c r="BP145" s="16"/>
    </row>
    <row r="146" spans="1:68" x14ac:dyDescent="0.2">
      <c r="A146" s="11"/>
      <c r="B146" s="493" t="s">
        <v>22</v>
      </c>
      <c r="C146" s="494"/>
      <c r="D146" s="494"/>
      <c r="E146" s="494"/>
      <c r="F146" s="494"/>
      <c r="G146" s="494"/>
      <c r="H146" s="494"/>
      <c r="I146" s="494"/>
      <c r="J146" s="494"/>
      <c r="K146" s="494"/>
      <c r="L146" s="494"/>
      <c r="M146" s="494"/>
      <c r="N146" s="495"/>
      <c r="O146" s="443" t="s">
        <v>2</v>
      </c>
      <c r="P146" s="444"/>
      <c r="Q146" s="444"/>
      <c r="R146" s="444"/>
      <c r="S146" s="444"/>
      <c r="T146" s="444"/>
      <c r="U146" s="444"/>
      <c r="V146" s="444"/>
      <c r="W146" s="444"/>
      <c r="X146" s="444"/>
      <c r="Y146" s="444"/>
      <c r="Z146" s="444"/>
      <c r="AA146" s="444"/>
      <c r="AB146" s="444"/>
      <c r="AC146" s="444"/>
      <c r="AD146" s="444"/>
      <c r="AE146" s="444"/>
      <c r="AF146" s="444"/>
      <c r="AG146" s="447" t="s">
        <v>0</v>
      </c>
      <c r="AH146" s="444"/>
      <c r="AI146" s="444"/>
      <c r="AJ146" s="444"/>
      <c r="AK146" s="444"/>
      <c r="AL146" s="444"/>
      <c r="AM146" s="444"/>
      <c r="AN146" s="444"/>
      <c r="AO146" s="444"/>
      <c r="AP146" s="444"/>
      <c r="AQ146" s="444"/>
      <c r="AR146" s="444"/>
      <c r="AS146" s="444"/>
      <c r="AT146" s="444"/>
      <c r="AU146" s="444"/>
      <c r="AV146" s="444"/>
      <c r="AW146" s="444"/>
      <c r="AX146" s="448"/>
      <c r="AY146" s="443" t="s">
        <v>23</v>
      </c>
      <c r="AZ146" s="443"/>
      <c r="BA146" s="443"/>
      <c r="BB146" s="443"/>
      <c r="BC146" s="443"/>
      <c r="BD146" s="443"/>
      <c r="BE146" s="443"/>
      <c r="BF146" s="443"/>
      <c r="BG146" s="443"/>
      <c r="BH146" s="443"/>
      <c r="BI146" s="443"/>
      <c r="BJ146" s="443"/>
      <c r="BK146" s="443"/>
      <c r="BL146" s="443"/>
      <c r="BM146" s="443"/>
      <c r="BN146" s="443"/>
      <c r="BO146" s="443"/>
      <c r="BP146" s="461"/>
    </row>
    <row r="148" spans="1:68" ht="14.25" customHeight="1" x14ac:dyDescent="0.2"/>
  </sheetData>
  <mergeCells count="1073">
    <mergeCell ref="L4:AD4"/>
    <mergeCell ref="B4:K4"/>
    <mergeCell ref="B5:K5"/>
    <mergeCell ref="B6:K6"/>
    <mergeCell ref="B7:K7"/>
    <mergeCell ref="B8:K8"/>
    <mergeCell ref="L5:AD5"/>
    <mergeCell ref="L6:AD6"/>
    <mergeCell ref="L7:AD7"/>
    <mergeCell ref="L8:AD8"/>
    <mergeCell ref="E14:AB14"/>
    <mergeCell ref="AC24:AD24"/>
    <mergeCell ref="AC13:AD13"/>
    <mergeCell ref="AC14:AD14"/>
    <mergeCell ref="AC15:AD15"/>
    <mergeCell ref="AC16:AD16"/>
    <mergeCell ref="AC17:AD17"/>
    <mergeCell ref="E23:AB23"/>
    <mergeCell ref="AC19:AD19"/>
    <mergeCell ref="B9:K9"/>
    <mergeCell ref="AC18:AD18"/>
    <mergeCell ref="B17:D17"/>
    <mergeCell ref="B13:D13"/>
    <mergeCell ref="B14:D14"/>
    <mergeCell ref="B15:D15"/>
    <mergeCell ref="B16:D16"/>
    <mergeCell ref="B18:D18"/>
    <mergeCell ref="L9:AD9"/>
    <mergeCell ref="E15:AB15"/>
    <mergeCell ref="E11:AB12"/>
    <mergeCell ref="AC12:AD12"/>
    <mergeCell ref="AC11:AD11"/>
    <mergeCell ref="AC22:AD22"/>
    <mergeCell ref="AC23:AD23"/>
    <mergeCell ref="E13:AB13"/>
    <mergeCell ref="AE15:AJ15"/>
    <mergeCell ref="AE16:AJ16"/>
    <mergeCell ref="AE17:AJ17"/>
    <mergeCell ref="AE18:AJ18"/>
    <mergeCell ref="AE68:AJ68"/>
    <mergeCell ref="AE37:AJ37"/>
    <mergeCell ref="E22:AB22"/>
    <mergeCell ref="E34:AB34"/>
    <mergeCell ref="E42:AB42"/>
    <mergeCell ref="E38:AB38"/>
    <mergeCell ref="E39:AB39"/>
    <mergeCell ref="E40:AB40"/>
    <mergeCell ref="E41:AB41"/>
    <mergeCell ref="E45:AB45"/>
    <mergeCell ref="E25:AB25"/>
    <mergeCell ref="E26:AB26"/>
    <mergeCell ref="E16:AB16"/>
    <mergeCell ref="E17:AB17"/>
    <mergeCell ref="E18:AB18"/>
    <mergeCell ref="E24:AB24"/>
    <mergeCell ref="AC25:AD25"/>
    <mergeCell ref="AC26:AD26"/>
    <mergeCell ref="AC37:AD37"/>
    <mergeCell ref="AC33:AD33"/>
    <mergeCell ref="AC36:AD36"/>
    <mergeCell ref="AC28:AD28"/>
    <mergeCell ref="AC29:AD29"/>
    <mergeCell ref="AC35:AD35"/>
    <mergeCell ref="AC20:AD20"/>
    <mergeCell ref="BB95:BH95"/>
    <mergeCell ref="AN96:AT96"/>
    <mergeCell ref="AU96:BA96"/>
    <mergeCell ref="BB96:BH96"/>
    <mergeCell ref="AU97:BA97"/>
    <mergeCell ref="BB97:BH97"/>
    <mergeCell ref="AN98:AT98"/>
    <mergeCell ref="AU98:BA98"/>
    <mergeCell ref="BB98:BH98"/>
    <mergeCell ref="AU99:BA99"/>
    <mergeCell ref="BB99:BH99"/>
    <mergeCell ref="AE19:AJ19"/>
    <mergeCell ref="AE25:AJ25"/>
    <mergeCell ref="AE23:AJ23"/>
    <mergeCell ref="AE20:AJ20"/>
    <mergeCell ref="AE21:AJ21"/>
    <mergeCell ref="AE24:AJ24"/>
    <mergeCell ref="AE22:AJ22"/>
    <mergeCell ref="AN89:AT89"/>
    <mergeCell ref="AN91:AT91"/>
    <mergeCell ref="AN93:AT93"/>
    <mergeCell ref="AN95:AT95"/>
    <mergeCell ref="AN97:AT97"/>
    <mergeCell ref="AN99:AT99"/>
    <mergeCell ref="AS36:AZ36"/>
    <mergeCell ref="BA34:BH34"/>
    <mergeCell ref="BA21:BH21"/>
    <mergeCell ref="AK35:AR35"/>
    <mergeCell ref="AK36:AR36"/>
    <mergeCell ref="BA36:BH36"/>
    <mergeCell ref="AK21:AR21"/>
    <mergeCell ref="AK25:AR25"/>
    <mergeCell ref="AC21:AD21"/>
    <mergeCell ref="AF108:AM108"/>
    <mergeCell ref="AF109:AM109"/>
    <mergeCell ref="AF110:AM110"/>
    <mergeCell ref="BE80:BI80"/>
    <mergeCell ref="BB87:BH87"/>
    <mergeCell ref="AN88:AT88"/>
    <mergeCell ref="AU88:BA88"/>
    <mergeCell ref="BB88:BH88"/>
    <mergeCell ref="AU85:BA85"/>
    <mergeCell ref="AN84:BP84"/>
    <mergeCell ref="BB89:BH89"/>
    <mergeCell ref="AN90:AT90"/>
    <mergeCell ref="AU90:BA90"/>
    <mergeCell ref="BB90:BH90"/>
    <mergeCell ref="AU91:BA91"/>
    <mergeCell ref="BB91:BH91"/>
    <mergeCell ref="BB86:BH86"/>
    <mergeCell ref="BI91:BP91"/>
    <mergeCell ref="BI88:BP88"/>
    <mergeCell ref="AN92:AT92"/>
    <mergeCell ref="AU92:BA92"/>
    <mergeCell ref="BB92:BH92"/>
    <mergeCell ref="AN94:AT94"/>
    <mergeCell ref="AU94:BA94"/>
    <mergeCell ref="BB94:BH94"/>
    <mergeCell ref="AU95:BA95"/>
    <mergeCell ref="AF100:AM100"/>
    <mergeCell ref="AF101:AM101"/>
    <mergeCell ref="AF102:AM102"/>
    <mergeCell ref="AF103:AM103"/>
    <mergeCell ref="AU105:BA105"/>
    <mergeCell ref="BB102:BH102"/>
    <mergeCell ref="BI26:BP26"/>
    <mergeCell ref="BI27:BP27"/>
    <mergeCell ref="BI21:BP21"/>
    <mergeCell ref="BI22:BP22"/>
    <mergeCell ref="BI23:BP23"/>
    <mergeCell ref="BI24:BP24"/>
    <mergeCell ref="BI32:BP32"/>
    <mergeCell ref="BI33:BP33"/>
    <mergeCell ref="BI34:BP34"/>
    <mergeCell ref="BI35:BP35"/>
    <mergeCell ref="BI28:BP28"/>
    <mergeCell ref="BI29:BP29"/>
    <mergeCell ref="BI30:BP30"/>
    <mergeCell ref="BI31:BP31"/>
    <mergeCell ref="AE77:AS77"/>
    <mergeCell ref="AT77:AZ77"/>
    <mergeCell ref="BI36:BP36"/>
    <mergeCell ref="BI37:BP37"/>
    <mergeCell ref="BA37:BH37"/>
    <mergeCell ref="AS40:AZ40"/>
    <mergeCell ref="AK41:AR41"/>
    <mergeCell ref="AS41:AZ41"/>
    <mergeCell ref="AK37:AR37"/>
    <mergeCell ref="P71:AE72"/>
    <mergeCell ref="AS68:AZ68"/>
    <mergeCell ref="BA68:BH68"/>
    <mergeCell ref="BI68:BP68"/>
    <mergeCell ref="AK68:AR68"/>
    <mergeCell ref="AS28:AZ28"/>
    <mergeCell ref="AS25:AZ25"/>
    <mergeCell ref="AC30:AD30"/>
    <mergeCell ref="AC34:AD34"/>
    <mergeCell ref="AE32:AJ32"/>
    <mergeCell ref="E32:AB32"/>
    <mergeCell ref="AS29:AZ29"/>
    <mergeCell ref="BA13:BH13"/>
    <mergeCell ref="BA14:BH14"/>
    <mergeCell ref="BA16:BH16"/>
    <mergeCell ref="BA17:BH17"/>
    <mergeCell ref="BA15:BH15"/>
    <mergeCell ref="BA35:BH35"/>
    <mergeCell ref="BA30:BH30"/>
    <mergeCell ref="BA31:BH31"/>
    <mergeCell ref="BA32:BH32"/>
    <mergeCell ref="BA33:BH33"/>
    <mergeCell ref="AS26:AZ26"/>
    <mergeCell ref="BA29:BH29"/>
    <mergeCell ref="AS24:AZ24"/>
    <mergeCell ref="AS27:AZ27"/>
    <mergeCell ref="BA27:BH27"/>
    <mergeCell ref="BA25:BH25"/>
    <mergeCell ref="BA26:BH26"/>
    <mergeCell ref="BA28:BH28"/>
    <mergeCell ref="AS18:AZ18"/>
    <mergeCell ref="AS19:AZ19"/>
    <mergeCell ref="AS21:AZ21"/>
    <mergeCell ref="AS20:AZ20"/>
    <mergeCell ref="AS22:AZ22"/>
    <mergeCell ref="AS23:AZ23"/>
    <mergeCell ref="AS13:AZ13"/>
    <mergeCell ref="AS14:AZ14"/>
    <mergeCell ref="AS16:AZ16"/>
    <mergeCell ref="AS17:AZ17"/>
    <mergeCell ref="B29:D29"/>
    <mergeCell ref="B30:D30"/>
    <mergeCell ref="E27:AB27"/>
    <mergeCell ref="AC27:AD27"/>
    <mergeCell ref="BA18:BH18"/>
    <mergeCell ref="BA19:BH19"/>
    <mergeCell ref="BA20:BH20"/>
    <mergeCell ref="BA24:BH24"/>
    <mergeCell ref="AC31:AD31"/>
    <mergeCell ref="AC32:AD32"/>
    <mergeCell ref="E31:AB31"/>
    <mergeCell ref="B31:D31"/>
    <mergeCell ref="B26:D26"/>
    <mergeCell ref="B20:D20"/>
    <mergeCell ref="B21:D21"/>
    <mergeCell ref="B22:D22"/>
    <mergeCell ref="B23:D23"/>
    <mergeCell ref="B24:D24"/>
    <mergeCell ref="B25:D25"/>
    <mergeCell ref="B19:D19"/>
    <mergeCell ref="E19:AB19"/>
    <mergeCell ref="E20:AB20"/>
    <mergeCell ref="E21:AB21"/>
    <mergeCell ref="AK20:AR20"/>
    <mergeCell ref="AK24:AR24"/>
    <mergeCell ref="AK28:AR28"/>
    <mergeCell ref="AK22:AR22"/>
    <mergeCell ref="AK23:AR23"/>
    <mergeCell ref="AK32:AR32"/>
    <mergeCell ref="AE27:AJ27"/>
    <mergeCell ref="B32:D32"/>
    <mergeCell ref="AE31:AJ31"/>
    <mergeCell ref="AK26:AR26"/>
    <mergeCell ref="AK27:AR27"/>
    <mergeCell ref="AO8:AS8"/>
    <mergeCell ref="AO9:AS9"/>
    <mergeCell ref="B2:AC2"/>
    <mergeCell ref="B10:BP10"/>
    <mergeCell ref="BA5:BE5"/>
    <mergeCell ref="BF5:BP5"/>
    <mergeCell ref="BA7:BD7"/>
    <mergeCell ref="BE7:BI7"/>
    <mergeCell ref="AT4:AZ4"/>
    <mergeCell ref="AT6:AZ6"/>
    <mergeCell ref="BA12:BH12"/>
    <mergeCell ref="BA11:BP11"/>
    <mergeCell ref="BI12:BP12"/>
    <mergeCell ref="AK14:AR14"/>
    <mergeCell ref="AK13:AR13"/>
    <mergeCell ref="AK15:AR15"/>
    <mergeCell ref="AK16:AR16"/>
    <mergeCell ref="B11:D12"/>
    <mergeCell ref="AE11:AJ11"/>
    <mergeCell ref="AE12:AJ12"/>
    <mergeCell ref="AK11:AZ11"/>
    <mergeCell ref="AK12:AR12"/>
    <mergeCell ref="AS12:AZ12"/>
    <mergeCell ref="AS15:AZ15"/>
    <mergeCell ref="BA23:BH23"/>
    <mergeCell ref="BA22:BH22"/>
    <mergeCell ref="BI16:BP16"/>
    <mergeCell ref="BI25:BP25"/>
    <mergeCell ref="AE6:AS6"/>
    <mergeCell ref="AE4:AS4"/>
    <mergeCell ref="B73:N73"/>
    <mergeCell ref="C71:M72"/>
    <mergeCell ref="B37:D37"/>
    <mergeCell ref="E37:AB37"/>
    <mergeCell ref="Z68:AC68"/>
    <mergeCell ref="B38:D38"/>
    <mergeCell ref="B39:D39"/>
    <mergeCell ref="B40:D40"/>
    <mergeCell ref="B41:D41"/>
    <mergeCell ref="B42:D42"/>
    <mergeCell ref="B33:D33"/>
    <mergeCell ref="AE14:AJ14"/>
    <mergeCell ref="AE13:AJ13"/>
    <mergeCell ref="AE34:AJ34"/>
    <mergeCell ref="E33:AB33"/>
    <mergeCell ref="AE26:AJ26"/>
    <mergeCell ref="AE33:AJ33"/>
    <mergeCell ref="E28:AB28"/>
    <mergeCell ref="E29:AB29"/>
    <mergeCell ref="B36:D36"/>
    <mergeCell ref="AE36:AJ36"/>
    <mergeCell ref="B35:D35"/>
    <mergeCell ref="AE35:AJ35"/>
    <mergeCell ref="E35:AB35"/>
    <mergeCell ref="E36:AB36"/>
    <mergeCell ref="B34:D34"/>
    <mergeCell ref="E30:AB30"/>
    <mergeCell ref="B27:D27"/>
    <mergeCell ref="AE28:AJ28"/>
    <mergeCell ref="AE29:AJ29"/>
    <mergeCell ref="AE30:AJ30"/>
    <mergeCell ref="B28:D28"/>
    <mergeCell ref="E85:J85"/>
    <mergeCell ref="K84:AM84"/>
    <mergeCell ref="K85:Q85"/>
    <mergeCell ref="R85:X85"/>
    <mergeCell ref="Y85:AE85"/>
    <mergeCell ref="AF85:AM85"/>
    <mergeCell ref="E84:J84"/>
    <mergeCell ref="BA78:BE78"/>
    <mergeCell ref="BF78:BP78"/>
    <mergeCell ref="BK80:BO80"/>
    <mergeCell ref="B81:K81"/>
    <mergeCell ref="L80:AD80"/>
    <mergeCell ref="L81:AD81"/>
    <mergeCell ref="AE79:AS79"/>
    <mergeCell ref="AT79:AZ79"/>
    <mergeCell ref="B78:K78"/>
    <mergeCell ref="B75:AC75"/>
    <mergeCell ref="AO82:AS82"/>
    <mergeCell ref="AT82:AZ82"/>
    <mergeCell ref="BA80:BD80"/>
    <mergeCell ref="B82:K82"/>
    <mergeCell ref="L82:AD82"/>
    <mergeCell ref="B77:K77"/>
    <mergeCell ref="B79:K79"/>
    <mergeCell ref="L79:AD79"/>
    <mergeCell ref="B80:K80"/>
    <mergeCell ref="AN85:AT85"/>
    <mergeCell ref="AE81:AN81"/>
    <mergeCell ref="AO81:AS81"/>
    <mergeCell ref="B83:BP83"/>
    <mergeCell ref="B84:D85"/>
    <mergeCell ref="BB85:BH85"/>
    <mergeCell ref="B106:D106"/>
    <mergeCell ref="E104:J104"/>
    <mergeCell ref="E105:J105"/>
    <mergeCell ref="E106:J106"/>
    <mergeCell ref="B89:D89"/>
    <mergeCell ref="B90:D90"/>
    <mergeCell ref="B91:D91"/>
    <mergeCell ref="AF99:AM99"/>
    <mergeCell ref="E98:J98"/>
    <mergeCell ref="AF95:AM95"/>
    <mergeCell ref="AF96:AM96"/>
    <mergeCell ref="AF97:AM97"/>
    <mergeCell ref="AF98:AM98"/>
    <mergeCell ref="K99:Q99"/>
    <mergeCell ref="B86:D86"/>
    <mergeCell ref="E86:J86"/>
    <mergeCell ref="B87:D87"/>
    <mergeCell ref="E87:J87"/>
    <mergeCell ref="B92:D92"/>
    <mergeCell ref="B93:D93"/>
    <mergeCell ref="B94:D94"/>
    <mergeCell ref="B95:D95"/>
    <mergeCell ref="E95:J95"/>
    <mergeCell ref="E96:J96"/>
    <mergeCell ref="E99:J99"/>
    <mergeCell ref="B105:D105"/>
    <mergeCell ref="B88:D88"/>
    <mergeCell ref="B103:D103"/>
    <mergeCell ref="B104:D104"/>
    <mergeCell ref="E88:J88"/>
    <mergeCell ref="E89:J89"/>
    <mergeCell ref="E90:J90"/>
    <mergeCell ref="E91:J91"/>
    <mergeCell ref="E102:J102"/>
    <mergeCell ref="E103:J103"/>
    <mergeCell ref="B102:D102"/>
    <mergeCell ref="B97:D97"/>
    <mergeCell ref="B98:D98"/>
    <mergeCell ref="B99:D99"/>
    <mergeCell ref="E94:J94"/>
    <mergeCell ref="E100:J100"/>
    <mergeCell ref="E101:J101"/>
    <mergeCell ref="E97:J97"/>
    <mergeCell ref="B96:D96"/>
    <mergeCell ref="E92:J92"/>
    <mergeCell ref="E93:J93"/>
    <mergeCell ref="Y102:AE102"/>
    <mergeCell ref="R103:X103"/>
    <mergeCell ref="Y103:AE103"/>
    <mergeCell ref="Y99:AE99"/>
    <mergeCell ref="R99:X99"/>
    <mergeCell ref="Y105:AE105"/>
    <mergeCell ref="Y106:AE106"/>
    <mergeCell ref="R107:X107"/>
    <mergeCell ref="R104:X104"/>
    <mergeCell ref="Y104:AE104"/>
    <mergeCell ref="K100:Q100"/>
    <mergeCell ref="K101:Q101"/>
    <mergeCell ref="K106:Q106"/>
    <mergeCell ref="K107:Q107"/>
    <mergeCell ref="R106:X106"/>
    <mergeCell ref="K112:Q112"/>
    <mergeCell ref="K113:Q113"/>
    <mergeCell ref="K92:Q92"/>
    <mergeCell ref="R92:X92"/>
    <mergeCell ref="Y92:AE92"/>
    <mergeCell ref="K93:Q93"/>
    <mergeCell ref="R93:X93"/>
    <mergeCell ref="Y93:AE93"/>
    <mergeCell ref="K97:Q97"/>
    <mergeCell ref="R97:X97"/>
    <mergeCell ref="Y94:AE94"/>
    <mergeCell ref="Y95:AE95"/>
    <mergeCell ref="Y96:AE96"/>
    <mergeCell ref="Y97:AE97"/>
    <mergeCell ref="K94:Q94"/>
    <mergeCell ref="R94:X94"/>
    <mergeCell ref="K95:Q95"/>
    <mergeCell ref="R95:X95"/>
    <mergeCell ref="Y98:AE98"/>
    <mergeCell ref="K98:Q98"/>
    <mergeCell ref="R98:X98"/>
    <mergeCell ref="Y113:AE113"/>
    <mergeCell ref="AE8:AN8"/>
    <mergeCell ref="B146:N146"/>
    <mergeCell ref="O146:AF146"/>
    <mergeCell ref="C144:M145"/>
    <mergeCell ref="K141:Q141"/>
    <mergeCell ref="R141:X141"/>
    <mergeCell ref="B141:D141"/>
    <mergeCell ref="E141:J141"/>
    <mergeCell ref="Y141:AE141"/>
    <mergeCell ref="P144:AE145"/>
    <mergeCell ref="K86:Q86"/>
    <mergeCell ref="R86:X86"/>
    <mergeCell ref="K87:Q87"/>
    <mergeCell ref="R87:X87"/>
    <mergeCell ref="Y89:AE89"/>
    <mergeCell ref="R89:X89"/>
    <mergeCell ref="Y86:AE86"/>
    <mergeCell ref="K89:Q89"/>
    <mergeCell ref="K91:Q91"/>
    <mergeCell ref="R91:X91"/>
    <mergeCell ref="Y91:AE91"/>
    <mergeCell ref="AN87:AT87"/>
    <mergeCell ref="K90:Q90"/>
    <mergeCell ref="R90:X90"/>
    <mergeCell ref="Y90:AE90"/>
    <mergeCell ref="K88:Q88"/>
    <mergeCell ref="R88:X88"/>
    <mergeCell ref="Y88:AE88"/>
    <mergeCell ref="K96:Q96"/>
    <mergeCell ref="R96:X96"/>
    <mergeCell ref="AH71:AW72"/>
    <mergeCell ref="E43:AB43"/>
    <mergeCell ref="BK7:BO7"/>
    <mergeCell ref="BI17:BP17"/>
    <mergeCell ref="BI18:BP18"/>
    <mergeCell ref="BI19:BP19"/>
    <mergeCell ref="BI20:BP20"/>
    <mergeCell ref="AF86:AM86"/>
    <mergeCell ref="BI13:BP13"/>
    <mergeCell ref="BI14:BP14"/>
    <mergeCell ref="BI87:BP87"/>
    <mergeCell ref="BI15:BP15"/>
    <mergeCell ref="O73:AF73"/>
    <mergeCell ref="AF87:AM87"/>
    <mergeCell ref="Y87:AE87"/>
    <mergeCell ref="BI86:BP86"/>
    <mergeCell ref="AN86:AT86"/>
    <mergeCell ref="BI89:BP89"/>
    <mergeCell ref="BI90:BP90"/>
    <mergeCell ref="AT8:AZ8"/>
    <mergeCell ref="AT9:AZ9"/>
    <mergeCell ref="AU87:BA87"/>
    <mergeCell ref="AU89:BA89"/>
    <mergeCell ref="AU86:BA86"/>
    <mergeCell ref="BA44:BH44"/>
    <mergeCell ref="BA45:BH45"/>
    <mergeCell ref="BA38:BH38"/>
    <mergeCell ref="L77:AD77"/>
    <mergeCell ref="L78:AD78"/>
    <mergeCell ref="BI85:BP85"/>
    <mergeCell ref="AT81:AZ81"/>
    <mergeCell ref="AK17:AR17"/>
    <mergeCell ref="AK18:AR18"/>
    <mergeCell ref="AK19:AR19"/>
    <mergeCell ref="AZ71:BO72"/>
    <mergeCell ref="AY73:BP73"/>
    <mergeCell ref="AF88:AM88"/>
    <mergeCell ref="AF89:AM89"/>
    <mergeCell ref="AF90:AM90"/>
    <mergeCell ref="BI92:BP92"/>
    <mergeCell ref="AF91:AM91"/>
    <mergeCell ref="AG146:AX146"/>
    <mergeCell ref="AZ144:BO145"/>
    <mergeCell ref="AY146:BP146"/>
    <mergeCell ref="BI141:BP141"/>
    <mergeCell ref="AN141:AT141"/>
    <mergeCell ref="AU141:BA141"/>
    <mergeCell ref="BB141:BH141"/>
    <mergeCell ref="AH144:AW145"/>
    <mergeCell ref="AF93:AM93"/>
    <mergeCell ref="AF94:AM94"/>
    <mergeCell ref="BI98:BP98"/>
    <mergeCell ref="BI99:BP99"/>
    <mergeCell ref="BI94:BP94"/>
    <mergeCell ref="BI95:BP95"/>
    <mergeCell ref="BI96:BP96"/>
    <mergeCell ref="BI97:BP97"/>
    <mergeCell ref="AU93:BA93"/>
    <mergeCell ref="BB93:BH93"/>
    <mergeCell ref="BI107:BP107"/>
    <mergeCell ref="BI108:BP108"/>
    <mergeCell ref="BI109:BP109"/>
    <mergeCell ref="BI110:BP110"/>
    <mergeCell ref="BI93:BP93"/>
    <mergeCell ref="AF141:AM141"/>
    <mergeCell ref="AF136:AM136"/>
    <mergeCell ref="E44:AB44"/>
    <mergeCell ref="E48:AB48"/>
    <mergeCell ref="B57:D57"/>
    <mergeCell ref="E47:AB47"/>
    <mergeCell ref="B50:D50"/>
    <mergeCell ref="B51:D51"/>
    <mergeCell ref="B52:D52"/>
    <mergeCell ref="B53:D53"/>
    <mergeCell ref="B54:D54"/>
    <mergeCell ref="B55:D55"/>
    <mergeCell ref="E49:AB49"/>
    <mergeCell ref="E50:AB50"/>
    <mergeCell ref="B47:D47"/>
    <mergeCell ref="B48:D48"/>
    <mergeCell ref="B49:D49"/>
    <mergeCell ref="B56:D56"/>
    <mergeCell ref="B43:D43"/>
    <mergeCell ref="B44:D44"/>
    <mergeCell ref="B45:D45"/>
    <mergeCell ref="B46:D46"/>
    <mergeCell ref="E63:AB63"/>
    <mergeCell ref="E64:AB64"/>
    <mergeCell ref="E55:AB55"/>
    <mergeCell ref="E56:AB56"/>
    <mergeCell ref="E57:AB57"/>
    <mergeCell ref="E58:AB58"/>
    <mergeCell ref="E65:AB65"/>
    <mergeCell ref="E66:AB66"/>
    <mergeCell ref="E59:AB59"/>
    <mergeCell ref="E60:AB60"/>
    <mergeCell ref="E61:AB61"/>
    <mergeCell ref="E62:AB62"/>
    <mergeCell ref="E51:AB51"/>
    <mergeCell ref="E52:AB52"/>
    <mergeCell ref="E53:AB53"/>
    <mergeCell ref="E54:AB54"/>
    <mergeCell ref="E46:AB46"/>
    <mergeCell ref="AK29:AR29"/>
    <mergeCell ref="AE63:AJ63"/>
    <mergeCell ref="AE64:AJ64"/>
    <mergeCell ref="AE65:AJ65"/>
    <mergeCell ref="AE66:AJ66"/>
    <mergeCell ref="AE59:AJ59"/>
    <mergeCell ref="AE60:AJ60"/>
    <mergeCell ref="AE61:AJ61"/>
    <mergeCell ref="AE62:AJ62"/>
    <mergeCell ref="AE55:AJ55"/>
    <mergeCell ref="AE56:AJ56"/>
    <mergeCell ref="AE57:AJ57"/>
    <mergeCell ref="AE58:AJ58"/>
    <mergeCell ref="AE51:AJ51"/>
    <mergeCell ref="AE52:AJ52"/>
    <mergeCell ref="AE53:AJ53"/>
    <mergeCell ref="AE54:AJ54"/>
    <mergeCell ref="AE47:AJ47"/>
    <mergeCell ref="AE48:AJ48"/>
    <mergeCell ref="AE49:AJ49"/>
    <mergeCell ref="AE50:AJ50"/>
    <mergeCell ref="AE38:AJ38"/>
    <mergeCell ref="AE39:AJ39"/>
    <mergeCell ref="AE40:AJ40"/>
    <mergeCell ref="AK47:AR47"/>
    <mergeCell ref="AE41:AJ41"/>
    <mergeCell ref="AE42:AJ42"/>
    <mergeCell ref="AE43:AJ43"/>
    <mergeCell ref="AE44:AJ44"/>
    <mergeCell ref="AE45:AJ45"/>
    <mergeCell ref="AE46:AJ46"/>
    <mergeCell ref="AK33:AR33"/>
    <mergeCell ref="AS47:AZ47"/>
    <mergeCell ref="AK48:AR48"/>
    <mergeCell ref="AS48:AZ48"/>
    <mergeCell ref="AK45:AR45"/>
    <mergeCell ref="AS45:AZ45"/>
    <mergeCell ref="AK46:AR46"/>
    <mergeCell ref="AS46:AZ46"/>
    <mergeCell ref="AK43:AR43"/>
    <mergeCell ref="AS43:AZ43"/>
    <mergeCell ref="AK44:AR44"/>
    <mergeCell ref="AS44:AZ44"/>
    <mergeCell ref="AK30:AR30"/>
    <mergeCell ref="AS30:AZ30"/>
    <mergeCell ref="AS31:AZ31"/>
    <mergeCell ref="AK42:AR42"/>
    <mergeCell ref="AS42:AZ42"/>
    <mergeCell ref="AS37:AZ37"/>
    <mergeCell ref="AS32:AZ32"/>
    <mergeCell ref="AS33:AZ33"/>
    <mergeCell ref="AS34:AZ34"/>
    <mergeCell ref="AS35:AZ35"/>
    <mergeCell ref="AK38:AR38"/>
    <mergeCell ref="AS38:AZ38"/>
    <mergeCell ref="AK39:AR39"/>
    <mergeCell ref="AS39:AZ39"/>
    <mergeCell ref="AK40:AR40"/>
    <mergeCell ref="AK31:AR31"/>
    <mergeCell ref="AK34:AR34"/>
    <mergeCell ref="AK57:AR57"/>
    <mergeCell ref="AS57:AZ57"/>
    <mergeCell ref="AK58:AR58"/>
    <mergeCell ref="AS58:AZ58"/>
    <mergeCell ref="AK55:AR55"/>
    <mergeCell ref="AS55:AZ55"/>
    <mergeCell ref="AK56:AR56"/>
    <mergeCell ref="AS56:AZ56"/>
    <mergeCell ref="AK53:AR53"/>
    <mergeCell ref="AS53:AZ53"/>
    <mergeCell ref="AK54:AR54"/>
    <mergeCell ref="AS54:AZ54"/>
    <mergeCell ref="AK51:AR51"/>
    <mergeCell ref="AS51:AZ51"/>
    <mergeCell ref="AK52:AR52"/>
    <mergeCell ref="AS52:AZ52"/>
    <mergeCell ref="AK49:AR49"/>
    <mergeCell ref="AS49:AZ49"/>
    <mergeCell ref="AK50:AR50"/>
    <mergeCell ref="AS50:AZ50"/>
    <mergeCell ref="BA54:BH54"/>
    <mergeCell ref="BA55:BH55"/>
    <mergeCell ref="BA56:BH56"/>
    <mergeCell ref="BA57:BH57"/>
    <mergeCell ref="BA47:BH47"/>
    <mergeCell ref="BA48:BH48"/>
    <mergeCell ref="BA49:BH49"/>
    <mergeCell ref="AK67:AR67"/>
    <mergeCell ref="AS67:AZ67"/>
    <mergeCell ref="AK61:AR61"/>
    <mergeCell ref="AS61:AZ61"/>
    <mergeCell ref="AK62:AR62"/>
    <mergeCell ref="AS62:AZ62"/>
    <mergeCell ref="BA65:BH65"/>
    <mergeCell ref="BA39:BH39"/>
    <mergeCell ref="BA40:BH40"/>
    <mergeCell ref="BA41:BH41"/>
    <mergeCell ref="BA42:BH42"/>
    <mergeCell ref="BA43:BH43"/>
    <mergeCell ref="BA46:BH46"/>
    <mergeCell ref="AK65:AR65"/>
    <mergeCell ref="AS65:AZ65"/>
    <mergeCell ref="AK66:AR66"/>
    <mergeCell ref="AS66:AZ66"/>
    <mergeCell ref="AK63:AR63"/>
    <mergeCell ref="AS63:AZ63"/>
    <mergeCell ref="AK64:AR64"/>
    <mergeCell ref="AS64:AZ64"/>
    <mergeCell ref="AK59:AR59"/>
    <mergeCell ref="AS59:AZ59"/>
    <mergeCell ref="AK60:AR60"/>
    <mergeCell ref="AS60:AZ60"/>
    <mergeCell ref="BI54:BP54"/>
    <mergeCell ref="BI55:BP55"/>
    <mergeCell ref="BI56:BP56"/>
    <mergeCell ref="BI57:BP57"/>
    <mergeCell ref="BI50:BP50"/>
    <mergeCell ref="BI51:BP51"/>
    <mergeCell ref="BI52:BP52"/>
    <mergeCell ref="BI53:BP53"/>
    <mergeCell ref="BI46:BP46"/>
    <mergeCell ref="BI47:BP47"/>
    <mergeCell ref="BI48:BP48"/>
    <mergeCell ref="BI49:BP49"/>
    <mergeCell ref="BA67:BH67"/>
    <mergeCell ref="BI38:BP38"/>
    <mergeCell ref="BI39:BP39"/>
    <mergeCell ref="BI40:BP40"/>
    <mergeCell ref="BI41:BP41"/>
    <mergeCell ref="BI42:BP42"/>
    <mergeCell ref="BI43:BP43"/>
    <mergeCell ref="BI44:BP44"/>
    <mergeCell ref="BI45:BP45"/>
    <mergeCell ref="BA62:BH62"/>
    <mergeCell ref="BA63:BH63"/>
    <mergeCell ref="BA64:BH64"/>
    <mergeCell ref="BA50:BH50"/>
    <mergeCell ref="BA51:BH51"/>
    <mergeCell ref="BA52:BH52"/>
    <mergeCell ref="BA53:BH53"/>
    <mergeCell ref="BA58:BH58"/>
    <mergeCell ref="BA59:BH59"/>
    <mergeCell ref="BA60:BH60"/>
    <mergeCell ref="BA61:BH61"/>
    <mergeCell ref="BI66:BP66"/>
    <mergeCell ref="BI67:BP67"/>
    <mergeCell ref="B100:D100"/>
    <mergeCell ref="B101:D101"/>
    <mergeCell ref="R100:X100"/>
    <mergeCell ref="Y100:AE100"/>
    <mergeCell ref="Y101:AE101"/>
    <mergeCell ref="BB100:BH100"/>
    <mergeCell ref="BB101:BH101"/>
    <mergeCell ref="BA66:BH66"/>
    <mergeCell ref="BI62:BP62"/>
    <mergeCell ref="BI63:BP63"/>
    <mergeCell ref="BI64:BP64"/>
    <mergeCell ref="BI65:BP65"/>
    <mergeCell ref="BI58:BP58"/>
    <mergeCell ref="BI59:BP59"/>
    <mergeCell ref="BI60:BP60"/>
    <mergeCell ref="BI61:BP61"/>
    <mergeCell ref="AE67:AJ67"/>
    <mergeCell ref="E67:AB67"/>
    <mergeCell ref="B58:D58"/>
    <mergeCell ref="B59:D59"/>
    <mergeCell ref="B60:D60"/>
    <mergeCell ref="B61:D61"/>
    <mergeCell ref="B67:D67"/>
    <mergeCell ref="B62:D62"/>
    <mergeCell ref="B63:D63"/>
    <mergeCell ref="B64:D64"/>
    <mergeCell ref="B65:D65"/>
    <mergeCell ref="B66:D66"/>
    <mergeCell ref="AF92:AM92"/>
    <mergeCell ref="AG73:AX73"/>
    <mergeCell ref="B131:D131"/>
    <mergeCell ref="B132:D132"/>
    <mergeCell ref="B138:D138"/>
    <mergeCell ref="B139:D139"/>
    <mergeCell ref="B140:D140"/>
    <mergeCell ref="B133:D133"/>
    <mergeCell ref="B134:D134"/>
    <mergeCell ref="B135:D135"/>
    <mergeCell ref="B136:D136"/>
    <mergeCell ref="B137:D137"/>
    <mergeCell ref="B123:D123"/>
    <mergeCell ref="B124:D124"/>
    <mergeCell ref="B125:D125"/>
    <mergeCell ref="B126:D126"/>
    <mergeCell ref="B117:D117"/>
    <mergeCell ref="B118:D118"/>
    <mergeCell ref="B119:D119"/>
    <mergeCell ref="B120:D120"/>
    <mergeCell ref="E117:J117"/>
    <mergeCell ref="E118:J118"/>
    <mergeCell ref="E119:J119"/>
    <mergeCell ref="E120:J120"/>
    <mergeCell ref="E115:J115"/>
    <mergeCell ref="E116:J116"/>
    <mergeCell ref="E109:J109"/>
    <mergeCell ref="E110:J110"/>
    <mergeCell ref="E111:J111"/>
    <mergeCell ref="E112:J112"/>
    <mergeCell ref="E107:J107"/>
    <mergeCell ref="E108:J108"/>
    <mergeCell ref="B129:D129"/>
    <mergeCell ref="B130:D130"/>
    <mergeCell ref="B127:D127"/>
    <mergeCell ref="B128:D128"/>
    <mergeCell ref="B121:D121"/>
    <mergeCell ref="B122:D122"/>
    <mergeCell ref="E113:J113"/>
    <mergeCell ref="E114:J114"/>
    <mergeCell ref="B113:D113"/>
    <mergeCell ref="B114:D114"/>
    <mergeCell ref="B115:D115"/>
    <mergeCell ref="B116:D116"/>
    <mergeCell ref="B109:D109"/>
    <mergeCell ref="B110:D110"/>
    <mergeCell ref="B111:D111"/>
    <mergeCell ref="B112:D112"/>
    <mergeCell ref="B107:D107"/>
    <mergeCell ref="B108:D108"/>
    <mergeCell ref="E137:J137"/>
    <mergeCell ref="E138:J138"/>
    <mergeCell ref="E139:J139"/>
    <mergeCell ref="E140:J140"/>
    <mergeCell ref="E133:J133"/>
    <mergeCell ref="E134:J134"/>
    <mergeCell ref="E135:J135"/>
    <mergeCell ref="E136:J136"/>
    <mergeCell ref="E129:J129"/>
    <mergeCell ref="E130:J130"/>
    <mergeCell ref="E131:J131"/>
    <mergeCell ref="E132:J132"/>
    <mergeCell ref="E125:J125"/>
    <mergeCell ref="E126:J126"/>
    <mergeCell ref="E127:J127"/>
    <mergeCell ref="E128:J128"/>
    <mergeCell ref="E121:J121"/>
    <mergeCell ref="E122:J122"/>
    <mergeCell ref="E123:J123"/>
    <mergeCell ref="E124:J124"/>
    <mergeCell ref="K131:Q131"/>
    <mergeCell ref="K124:Q124"/>
    <mergeCell ref="K125:Q125"/>
    <mergeCell ref="K126:Q126"/>
    <mergeCell ref="K127:Q127"/>
    <mergeCell ref="K120:Q120"/>
    <mergeCell ref="K121:Q121"/>
    <mergeCell ref="K122:Q122"/>
    <mergeCell ref="K123:Q123"/>
    <mergeCell ref="K116:Q116"/>
    <mergeCell ref="K117:Q117"/>
    <mergeCell ref="K118:Q118"/>
    <mergeCell ref="K119:Q119"/>
    <mergeCell ref="K114:Q114"/>
    <mergeCell ref="K115:Q115"/>
    <mergeCell ref="K102:Q102"/>
    <mergeCell ref="K103:Q103"/>
    <mergeCell ref="K104:Q104"/>
    <mergeCell ref="K105:Q105"/>
    <mergeCell ref="K108:Q108"/>
    <mergeCell ref="K109:Q109"/>
    <mergeCell ref="K110:Q110"/>
    <mergeCell ref="K111:Q111"/>
    <mergeCell ref="Y114:AE114"/>
    <mergeCell ref="R115:X115"/>
    <mergeCell ref="Y115:AE115"/>
    <mergeCell ref="Y110:AE110"/>
    <mergeCell ref="Y111:AE111"/>
    <mergeCell ref="R112:X112"/>
    <mergeCell ref="Y112:AE112"/>
    <mergeCell ref="R114:X114"/>
    <mergeCell ref="R110:X110"/>
    <mergeCell ref="Y107:AE107"/>
    <mergeCell ref="Y108:AE108"/>
    <mergeCell ref="R109:X109"/>
    <mergeCell ref="Y109:AE109"/>
    <mergeCell ref="K140:Q140"/>
    <mergeCell ref="R101:X101"/>
    <mergeCell ref="R102:X102"/>
    <mergeCell ref="R105:X105"/>
    <mergeCell ref="R108:X108"/>
    <mergeCell ref="R111:X111"/>
    <mergeCell ref="K136:Q136"/>
    <mergeCell ref="K137:Q137"/>
    <mergeCell ref="K138:Q138"/>
    <mergeCell ref="K139:Q139"/>
    <mergeCell ref="K132:Q132"/>
    <mergeCell ref="K133:Q133"/>
    <mergeCell ref="K134:Q134"/>
    <mergeCell ref="K135:Q135"/>
    <mergeCell ref="R113:X113"/>
    <mergeCell ref="K128:Q128"/>
    <mergeCell ref="K129:Q129"/>
    <mergeCell ref="K130:Q130"/>
    <mergeCell ref="R125:X125"/>
    <mergeCell ref="Y125:AE125"/>
    <mergeCell ref="R126:X126"/>
    <mergeCell ref="Y126:AE126"/>
    <mergeCell ref="R123:X123"/>
    <mergeCell ref="Y123:AE123"/>
    <mergeCell ref="R124:X124"/>
    <mergeCell ref="Y124:AE124"/>
    <mergeCell ref="R121:X121"/>
    <mergeCell ref="Y121:AE121"/>
    <mergeCell ref="R122:X122"/>
    <mergeCell ref="Y122:AE122"/>
    <mergeCell ref="R119:X119"/>
    <mergeCell ref="Y119:AE119"/>
    <mergeCell ref="R120:X120"/>
    <mergeCell ref="Y120:AE120"/>
    <mergeCell ref="R116:X116"/>
    <mergeCell ref="Y116:AE116"/>
    <mergeCell ref="Y117:AE117"/>
    <mergeCell ref="R118:X118"/>
    <mergeCell ref="Y118:AE118"/>
    <mergeCell ref="R117:X117"/>
    <mergeCell ref="R139:X139"/>
    <mergeCell ref="Y139:AE139"/>
    <mergeCell ref="R140:X140"/>
    <mergeCell ref="Y140:AE140"/>
    <mergeCell ref="R137:X137"/>
    <mergeCell ref="Y137:AE137"/>
    <mergeCell ref="R138:X138"/>
    <mergeCell ref="Y138:AE138"/>
    <mergeCell ref="R135:X135"/>
    <mergeCell ref="Y135:AE135"/>
    <mergeCell ref="R136:X136"/>
    <mergeCell ref="Y136:AE136"/>
    <mergeCell ref="R133:X133"/>
    <mergeCell ref="Y133:AE133"/>
    <mergeCell ref="R134:X134"/>
    <mergeCell ref="Y134:AE134"/>
    <mergeCell ref="R131:X131"/>
    <mergeCell ref="Y131:AE131"/>
    <mergeCell ref="R132:X132"/>
    <mergeCell ref="Y132:AE132"/>
    <mergeCell ref="R129:X129"/>
    <mergeCell ref="Y129:AE129"/>
    <mergeCell ref="R130:X130"/>
    <mergeCell ref="Y130:AE130"/>
    <mergeCell ref="R127:X127"/>
    <mergeCell ref="Y127:AE127"/>
    <mergeCell ref="R128:X128"/>
    <mergeCell ref="Y128:AE128"/>
    <mergeCell ref="AN100:AT100"/>
    <mergeCell ref="AU100:BA100"/>
    <mergeCell ref="AN101:AT101"/>
    <mergeCell ref="AU101:BA101"/>
    <mergeCell ref="AN102:AT102"/>
    <mergeCell ref="AU102:BA102"/>
    <mergeCell ref="AN103:AT103"/>
    <mergeCell ref="AU103:BA103"/>
    <mergeCell ref="AF135:AM135"/>
    <mergeCell ref="AF111:AM111"/>
    <mergeCell ref="AF112:AM112"/>
    <mergeCell ref="AF113:AM113"/>
    <mergeCell ref="AF114:AM114"/>
    <mergeCell ref="AN108:AT108"/>
    <mergeCell ref="AU108:BA108"/>
    <mergeCell ref="AN109:AT109"/>
    <mergeCell ref="AU109:BA109"/>
    <mergeCell ref="AN106:AT106"/>
    <mergeCell ref="AU106:BA106"/>
    <mergeCell ref="AN107:AT107"/>
    <mergeCell ref="AU107:BA107"/>
    <mergeCell ref="AN104:AT104"/>
    <mergeCell ref="AU104:BA104"/>
    <mergeCell ref="AN105:AT105"/>
    <mergeCell ref="AN110:AT110"/>
    <mergeCell ref="AU110:BA110"/>
    <mergeCell ref="AN111:AT111"/>
    <mergeCell ref="AU111:BA111"/>
    <mergeCell ref="AN129:AT129"/>
    <mergeCell ref="AU129:BA129"/>
    <mergeCell ref="AF137:AM137"/>
    <mergeCell ref="AF138:AM138"/>
    <mergeCell ref="AF131:AM131"/>
    <mergeCell ref="AF132:AM132"/>
    <mergeCell ref="AF133:AM133"/>
    <mergeCell ref="AF134:AM134"/>
    <mergeCell ref="AF123:AM123"/>
    <mergeCell ref="AF124:AM124"/>
    <mergeCell ref="AF125:AM125"/>
    <mergeCell ref="AF126:AM126"/>
    <mergeCell ref="AF119:AM119"/>
    <mergeCell ref="AF120:AM120"/>
    <mergeCell ref="AF121:AM121"/>
    <mergeCell ref="AF122:AM122"/>
    <mergeCell ref="AF115:AM115"/>
    <mergeCell ref="AF116:AM116"/>
    <mergeCell ref="AF117:AM117"/>
    <mergeCell ref="AF118:AM118"/>
    <mergeCell ref="AN140:AT140"/>
    <mergeCell ref="AU140:BA140"/>
    <mergeCell ref="AN134:AT134"/>
    <mergeCell ref="AU134:BA134"/>
    <mergeCell ref="AN135:AT135"/>
    <mergeCell ref="AU135:BA135"/>
    <mergeCell ref="AF139:AM139"/>
    <mergeCell ref="AF140:AM140"/>
    <mergeCell ref="AF127:AM127"/>
    <mergeCell ref="AF128:AM128"/>
    <mergeCell ref="AF129:AM129"/>
    <mergeCell ref="AF130:AM130"/>
    <mergeCell ref="AF104:AM104"/>
    <mergeCell ref="AF105:AM105"/>
    <mergeCell ref="AF106:AM106"/>
    <mergeCell ref="AF107:AM107"/>
    <mergeCell ref="AN118:AT118"/>
    <mergeCell ref="AU118:BA118"/>
    <mergeCell ref="AN119:AT119"/>
    <mergeCell ref="AU119:BA119"/>
    <mergeCell ref="AN116:AT116"/>
    <mergeCell ref="AU116:BA116"/>
    <mergeCell ref="AN117:AT117"/>
    <mergeCell ref="AU117:BA117"/>
    <mergeCell ref="AN114:AT114"/>
    <mergeCell ref="AU114:BA114"/>
    <mergeCell ref="AN115:AT115"/>
    <mergeCell ref="AU115:BA115"/>
    <mergeCell ref="AN112:AT112"/>
    <mergeCell ref="AU112:BA112"/>
    <mergeCell ref="AN113:AT113"/>
    <mergeCell ref="AU113:BA113"/>
    <mergeCell ref="BB129:BH129"/>
    <mergeCell ref="BB122:BH122"/>
    <mergeCell ref="BB123:BH123"/>
    <mergeCell ref="BB124:BH124"/>
    <mergeCell ref="BB125:BH125"/>
    <mergeCell ref="BB118:BH118"/>
    <mergeCell ref="AN126:AT126"/>
    <mergeCell ref="AU126:BA126"/>
    <mergeCell ref="AN127:AT127"/>
    <mergeCell ref="AU127:BA127"/>
    <mergeCell ref="AN124:AT124"/>
    <mergeCell ref="AU124:BA124"/>
    <mergeCell ref="AN125:AT125"/>
    <mergeCell ref="AU125:BA125"/>
    <mergeCell ref="AN122:AT122"/>
    <mergeCell ref="AU122:BA122"/>
    <mergeCell ref="AN123:AT123"/>
    <mergeCell ref="AU123:BA123"/>
    <mergeCell ref="AN120:AT120"/>
    <mergeCell ref="AU120:BA120"/>
    <mergeCell ref="AN121:AT121"/>
    <mergeCell ref="AU121:BA121"/>
    <mergeCell ref="BI129:BP129"/>
    <mergeCell ref="BI130:BP130"/>
    <mergeCell ref="BI123:BP123"/>
    <mergeCell ref="BI124:BP124"/>
    <mergeCell ref="BI125:BP125"/>
    <mergeCell ref="BI126:BP126"/>
    <mergeCell ref="BB103:BH103"/>
    <mergeCell ref="BB104:BH104"/>
    <mergeCell ref="BB105:BH105"/>
    <mergeCell ref="BB106:BH106"/>
    <mergeCell ref="BB107:BH107"/>
    <mergeCell ref="BB108:BH108"/>
    <mergeCell ref="BB109:BH109"/>
    <mergeCell ref="AN138:AT138"/>
    <mergeCell ref="AU138:BA138"/>
    <mergeCell ref="AN139:AT139"/>
    <mergeCell ref="AU139:BA139"/>
    <mergeCell ref="AN136:AT136"/>
    <mergeCell ref="AU136:BA136"/>
    <mergeCell ref="AN137:AT137"/>
    <mergeCell ref="AU137:BA137"/>
    <mergeCell ref="AN132:AT132"/>
    <mergeCell ref="AU132:BA132"/>
    <mergeCell ref="AN133:AT133"/>
    <mergeCell ref="AU133:BA133"/>
    <mergeCell ref="AN130:AT130"/>
    <mergeCell ref="AU130:BA130"/>
    <mergeCell ref="AN131:AT131"/>
    <mergeCell ref="AU131:BA131"/>
    <mergeCell ref="AN128:AT128"/>
    <mergeCell ref="AU128:BA128"/>
    <mergeCell ref="BB128:BH128"/>
    <mergeCell ref="BB119:BH119"/>
    <mergeCell ref="BB120:BH120"/>
    <mergeCell ref="BB121:BH121"/>
    <mergeCell ref="BB114:BH114"/>
    <mergeCell ref="BB115:BH115"/>
    <mergeCell ref="BB116:BH116"/>
    <mergeCell ref="BB117:BH117"/>
    <mergeCell ref="BB110:BH110"/>
    <mergeCell ref="BB111:BH111"/>
    <mergeCell ref="BB112:BH112"/>
    <mergeCell ref="BB113:BH113"/>
    <mergeCell ref="BI119:BP119"/>
    <mergeCell ref="BI120:BP120"/>
    <mergeCell ref="BI121:BP121"/>
    <mergeCell ref="BI122:BP122"/>
    <mergeCell ref="BI115:BP115"/>
    <mergeCell ref="BI116:BP116"/>
    <mergeCell ref="BI117:BP117"/>
    <mergeCell ref="BI118:BP118"/>
    <mergeCell ref="BI111:BP111"/>
    <mergeCell ref="BI112:BP112"/>
    <mergeCell ref="BI113:BP113"/>
    <mergeCell ref="BI114:BP114"/>
    <mergeCell ref="BB138:BH138"/>
    <mergeCell ref="BB139:BH139"/>
    <mergeCell ref="BB140:BH140"/>
    <mergeCell ref="BI100:BP100"/>
    <mergeCell ref="BI101:BP101"/>
    <mergeCell ref="BI102:BP102"/>
    <mergeCell ref="BI103:BP103"/>
    <mergeCell ref="BI104:BP104"/>
    <mergeCell ref="BI105:BP105"/>
    <mergeCell ref="BI106:BP106"/>
    <mergeCell ref="BB134:BH134"/>
    <mergeCell ref="BB135:BH135"/>
    <mergeCell ref="BB136:BH136"/>
    <mergeCell ref="BB137:BH137"/>
    <mergeCell ref="BB130:BH130"/>
    <mergeCell ref="BB131:BH131"/>
    <mergeCell ref="BB132:BH132"/>
    <mergeCell ref="BB133:BH133"/>
    <mergeCell ref="BB126:BH126"/>
    <mergeCell ref="BB127:BH127"/>
    <mergeCell ref="BI139:BP139"/>
    <mergeCell ref="BI140:BP140"/>
    <mergeCell ref="BI135:BP135"/>
    <mergeCell ref="BI136:BP136"/>
    <mergeCell ref="BI137:BP137"/>
    <mergeCell ref="BI138:BP138"/>
    <mergeCell ref="BI131:BP131"/>
    <mergeCell ref="BI132:BP132"/>
    <mergeCell ref="BI133:BP133"/>
    <mergeCell ref="BI134:BP134"/>
    <mergeCell ref="BI127:BP127"/>
    <mergeCell ref="BI128:BP128"/>
  </mergeCells>
  <phoneticPr fontId="0" type="noConversion"/>
  <pageMargins left="0.6692913385826772" right="0.39370078740157483" top="0.59055118110236227" bottom="0.39370078740157483" header="0" footer="0"/>
  <pageSetup paperSize="9" scale="73" fitToHeight="2" orientation="landscape" horizontalDpi="300" r:id="rId1"/>
  <headerFooter alignWithMargins="0"/>
  <rowBreaks count="1" manualBreakCount="1">
    <brk id="73" min="1" max="67" man="1"/>
  </rowBreaks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KXzuTpnI1VQRbZ2tDmZ0VRxOiRdxsNVfnVZ0HVp57Oo=</DigestValue>
    </Reference>
    <Reference Type="http://www.w3.org/2000/09/xmldsig#Object" URI="#idOfficeObject">
      <DigestMethod Algorithm="http://www.w3.org/2001/04/xmlenc#sha256"/>
      <DigestValue>a2NlGcEiYfRptrrXa6T8OfnFtT3Oq/xDzQ8X8eA/Xjg=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eeaH0WZvP3K4Uh7/KpIvgA8Dda6qomVYuc/V38VZdpU=</DigestValue>
    </Reference>
  </SignedInfo>
  <SignatureValue>PaKYZlPOcLJcGYK9Nv/KnNk/xironTq5lY92D3iSTwQKn5DlVdE5hZhTYdeuxIA6msPF6aS3c4eG
lRAePC+tpdOXImWRiY+wj8e/9+icxSLbRqC7GQ3+xKJtaomkA/sYf4LKGGl6x1+ymDM9gSjICP7+
+mAf0kxoW+Fj3tPSch8sG7BnElpANenGWCIMkgcZxAZZSfp7PaHfk5KhoQOVOt+o5+Jfa8GI2nQJ
9F5bfbQyhoLbafBfaDmBaIFEEteAVFLX+a4S5lauHLKyrFbODzXX5bHYKc1f4GXOHbNu6aNtmprb
cth1VJ9oQu0Jvjpls2gw8kA/bTA61a24zDWuaw==</SignatureValue>
  <KeyInfo>
    <X509Data>
      <X509Certificate>MIIHbzCCBVegAwIBAgIUSVN+G0nzB89EsU9IczgCo0D6dnwwDQYJKoZIhvcNAQELBQAwejELMAkGA1UEBhMCQlIxEzARBgNVBAoTCklDUC1CcmFzaWwxNjA0BgNVBAsTLVNlY3JldGFyaWEgZGEgUmVjZWl0YSBGZWRlcmFsIGRvIEJyYXNpbCAtIFJGQjEeMBwGA1UEAxMVQUMgRElHSVRBTFNJR04gUkZCIEcyMB4XDTIxMDYxNzE3MTI1OVoXDTI0MDYxNzE3MTI1OVowgesxCzAJBgNVBAYTAkJSMRMwEQYDVQQKEwpJQ1AtQnJhc2lsMTYwNAYDVQQLEy1TZWNyZXRhcmlhIGRhIFJlY2VpdGEgRmVkZXJhbCBkbyBCcmFzaWwgLSBSRkIxFTATBgNVBAsTDFJGQiBlLUNQRiBBMzEUMBIGA1UECxMLKEVNIEJSQU5DTykxFzAVBgNVBAsTDjI0MTYyMzY3MDAwMTcwMRMwEQYDVQQLEwpwcmVzZW5jaWFsMTQwMgYDVQQDEytNQVVSSUxJTyBUQURFVSBOT0dVRUlSQSBNQVJUSU5TOjg0NjE5NDA2NjAwMIIBIjANBgkqhkiG9w0BAQEFAAOCAQ8AMIIBCgKCAQEAw0BjO3U1FxBe9dHkrK8YGu4wUu41nT8bsh9R8xEQHTOmpiQ0Fq//j/z8+BXdKfbhmBLXBz8Pq1OZkN/lJ4cS/A7/WCP842y2gfXQ8AKvqVoXAzEvVUh90JLJEnJxqCroxXv8+EdSeCamh2YY8xNlf1VMBYD/ahClaDYM9eA2sVzk4KCrufShSb1nSsSoEeSIwfo6qnDqA0u4ZDRorCBkp7oHYj3ROIGzWLKh3cFofJrWwiyTo1AdyhkkapFlLZlvJgl6Tv/0FHsahLeKIL+cdzs9V6Y4rDq2IgQmjEdc1A6howindu/vCYY7BV7CUsoU23xfsdgN4lxvvsVLFTuGcQIDAQABo4ICeTCCAnUwDgYDVR0PAQH/BAQDAgXgMG0GCCsGAQUFBwEBBGEwXzBdBggrBgEFBQcwAoZRaHR0cDovL3d3dy5kaWdpdGFsc2lnbmNlcnRpZmljYWRvcmEuY29tLmJyL3JlcG9zaXRvcmlvL3JmYi9BQ0RJR0lUQUxTSUdOUkZCRzIucDdiMB8GA1UdIwQYMBaAFMpPQwn2SOBK1W/lLV2Ha6kpjkd7MF0GA1UdIARWMFQwUgYGYEwBAgMqMEgwRgYIKwYBBQUHAgEWOmh0dHA6Ly93d3cuZGlnaXRhbHNpZ25jZXJ0aWZpY2Fkb3JhLmNvbS5ici9yZXBvc2l0b3Jpby9yZmIwCQYDVR0TBAIwADCBsQYDVR0fBIGpMIGmMFegVaBThlFodHRwOi8vd3d3LmRpZ2l0YWxzaWduY2VydGlmaWNhZG9yYS5jb20uYnIvcmVwb3NpdG9yaW8vcmZiL0FDRElHSVRBTFNJR05SRkJHMi5jcmwwS6BJoEeGRWh0dHA6Ly93d3cuZGlnaXRhbHRydXN0LmNvbS5ici9yZXBvc2l0b3Jpby9yZmIvQUNESUdJVEFMU0lHTlJGQkcyLmNybDCBlQYDVR0RBIGNMIGKgRVwYXR0eS5jcnZAaG90bWFpbC5jb22gOAYFYEwBAwGgLwQtMDEwODE5NzI4NDYxOTQwNjYwMDAwMDAwMDAwMDAwMDAwMDAwMDAwMDAwMDAwoBcGBWBMAQMGoA4EDDAwMDAwMDAwMDAwMKAeBgVgTAEDBaAVBBMwMDAwMDAwMDAwMDAwMDAwMDAwMB0GA1UdJQQWMBQGCCsGAQUFBwMCBggrBgEFBQcDBDANBgkqhkiG9w0BAQsFAAOCAgEACwbrsSI3biC6+eZyDmRDtuIA8r86KQU2ispE7qtdV72RtJl9u/rw3yOmbJ1R+yxFV0oKkw6boX+DLItuxRahl7fbUZnp7YvS9PkAuJOpS2TdsWpWqQpvaFnME5ifH7M2unJLmKZ0NeQgfnpFfr5u4juSGNJptkzhN+90LmpoNenKYSDz3uFNh8Eo0iZ1ucWNsx4ELKcsMuXRN1bC4vMXJZPetH6gXFHbTnN0nTGZ73Odz6MGD830IG86DXTK4UCxam8mjViPI5GoLPbiFXW6jxoaczAU1BQ2hYSPmB98SxQ/aSwkpAT7GrPxBjF2ioNmMKPPvCOFAGMVIV/MduNayo9fXjx5Uq+07tLlHzuij4y/dX4EdXLchx3UzvGunYGbHwj8C5FnNGNfLmXU0+WQNTqQfvP0gHVv3xxt7qqv5n1UIlb2KUjNFf+8ZriD7boXePsVx8pOhrfwHxczRWL2WGTUV/T3ij8Q32LQaGR9gC8c5VAR8gtdz33LUzoFSbzwCrX4r/8wRelw23vzAPbjVLLjx5KqOGQFe1NsJJAronhHiHYnHoi0TXuUGUprDCf9w/GmgtOfJdb86Fnn+0VaSsvmRnxgOQq0JWcYuPd/rGdEasoSsvfriImxX9PrSjayhgvEZ62lNt0LSbZDVRQhf4hw3cJELOa8QWHowkwBIA8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1paNH6RRnsWoiwIYz0OqhgIzIykkNMXfiw3aKEkJzIU=</DigestValue>
      </Reference>
      <Reference URI="/xl/calcChain.xml?ContentType=application/vnd.openxmlformats-officedocument.spreadsheetml.calcChain+xml">
        <DigestMethod Algorithm="http://www.w3.org/2001/04/xmlenc#sha256"/>
        <DigestValue>Oa9kV+ojMSKprHOQEeyYQhmxtd2oNMvM5WVFRn6XKfk=</DigestValue>
      </Reference>
      <Reference URI="/xl/comments1.xml?ContentType=application/vnd.openxmlformats-officedocument.spreadsheetml.comments+xml">
        <DigestMethod Algorithm="http://www.w3.org/2001/04/xmlenc#sha256"/>
        <DigestValue>eJbUFBhqRnfk8I/y+ereTA/UNmlpPwdhUL6qA+XLDCM=</DigestValue>
      </Reference>
      <Reference URI="/xl/drawings/_rels/drawing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Kgz2T+jdnPwtS/b6SG36nlMh/tsyQtlsftvhZkyXlb8=</DigestValue>
      </Reference>
      <Reference URI="/xl/drawings/_rels/drawing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y+aQ+TzmCHyq3rn6BtcGIbItxLifq+yUrwp6BAMUTlk=</DigestValue>
      </Reference>
      <Reference URI="/xl/drawings/drawing1.xml?ContentType=application/vnd.openxmlformats-officedocument.drawing+xml">
        <DigestMethod Algorithm="http://www.w3.org/2001/04/xmlenc#sha256"/>
        <DigestValue>OFSCZQkE/kyc+3Slf41ZBRpjYJ3DwQVW8P0RF7XH/wA=</DigestValue>
      </Reference>
      <Reference URI="/xl/drawings/drawing2.xml?ContentType=application/vnd.openxmlformats-officedocument.drawing+xml">
        <DigestMethod Algorithm="http://www.w3.org/2001/04/xmlenc#sha256"/>
        <DigestValue>Bhv5vsrlPXWTYAtUjzz2pmAH7+ItxlU5ZQbb7BVPbL8=</DigestValue>
      </Reference>
      <Reference URI="/xl/drawings/vmlDrawing1.vml?ContentType=application/vnd.openxmlformats-officedocument.vmlDrawing">
        <DigestMethod Algorithm="http://www.w3.org/2001/04/xmlenc#sha256"/>
        <DigestValue>xQM4MHXmNyywbDMDoB47vuNxkYzS3ZjZTw4kikJRjHs=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UAPWupyXNTr1wiWlVUM+GJE4UVEjtDsdjHi5iy137ac=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Zo4whWJBwKTADfKBIP2SKvLp8NC8013nHsAP5LjTBBA=</DigestValue>
      </Reference>
      <Reference URI="/xl/media/image1.png?ContentType=image/png">
        <DigestMethod Algorithm="http://www.w3.org/2001/04/xmlenc#sha256"/>
        <DigestValue>7BggUywuZkUEFcgSA8PEAZb8HuuzMBCp4NqqLQ4EHCM=</DigestValue>
      </Reference>
      <Reference URI="/xl/media/image2.emf?ContentType=image/x-emf">
        <DigestMethod Algorithm="http://www.w3.org/2001/04/xmlenc#sha256"/>
        <DigestValue>ZbqDf3AlgbLSqTzeDJwKLcwRSsppaIGC1dipZPV1cZ0=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HmRfe9xfxgFQdYIIO8F6ZKnKN1gG4m3gPqyvStOpVe0=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/YX2ePMYe3/SsP88udIwS7SKZy2+rQ2RBRbFFEEeooU=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oV4nxKEHv6Ma8zYx4BvDpWZyq3AD3KPYnMAMW385d90=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mbtwX/xBmsD2WAxoNylQoEPUijhPKIOh1N+BCir/AVk=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KfF/H2av1nJgsObmbTZOpphYf5jjQI2Amk5PZqh5WPs=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FGewCqwygdshCtkPRIAg3nGcUwZREbS6nIJReZvOpQU=</DigestValue>
      </Reference>
      <Reference URI="/xl/sharedStrings.xml?ContentType=application/vnd.openxmlformats-officedocument.spreadsheetml.sharedStrings+xml">
        <DigestMethod Algorithm="http://www.w3.org/2001/04/xmlenc#sha256"/>
        <DigestValue>YMCcqUaBhCQhecE2T46JM8A7KavhP3eQGXj5W3l6zRA=</DigestValue>
      </Reference>
      <Reference URI="/xl/styles.xml?ContentType=application/vnd.openxmlformats-officedocument.spreadsheetml.styles+xml">
        <DigestMethod Algorithm="http://www.w3.org/2001/04/xmlenc#sha256"/>
        <DigestValue>Sbt5s0qcV7maCyRPtR5b6fdH9Y2zgVCdEjITq0JCA0I=</DigestValue>
      </Reference>
      <Reference URI="/xl/theme/theme1.xml?ContentType=application/vnd.openxmlformats-officedocument.theme+xml">
        <DigestMethod Algorithm="http://www.w3.org/2001/04/xmlenc#sha256"/>
        <DigestValue>423oF920ft6WOTceeIuir62m7cvWf04PEP+4WdovyU8=</DigestValue>
      </Reference>
      <Reference URI="/xl/workbook.xml?ContentType=application/vnd.openxmlformats-officedocument.spreadsheetml.sheet.main+xml">
        <DigestMethod Algorithm="http://www.w3.org/2001/04/xmlenc#sha256"/>
        <DigestValue>IoAfrr2c6P1nelGwgPXHtw9Kp4yMNFjJYhpuC7R7rKI=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0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vl8xLDneCfmICoinYSqYoDNVXtqBCFGfNOh4xxRDeEQ=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ch/7Fy21MMu+BePE7V2u7g75sbQp0A/Jxw0Bq56y7z8=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+xv39IL7tPpsXHT+vo405BfLsmjmbjvDNJ7rppqDbsg=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F93ipJFcSkdFjXtpW2a/5CiIciS4SWByKeOgrtwv8kk=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7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sheet1.xml?ContentType=application/vnd.openxmlformats-officedocument.spreadsheetml.worksheet+xml">
        <DigestMethod Algorithm="http://www.w3.org/2001/04/xmlenc#sha256"/>
        <DigestValue>qOjnAqwRUvBkqExiVYyJls+vi29QG0Pan1S6yZhuOIw=</DigestValue>
      </Reference>
      <Reference URI="/xl/worksheets/sheet10.xml?ContentType=application/vnd.openxmlformats-officedocument.spreadsheetml.worksheet+xml">
        <DigestMethod Algorithm="http://www.w3.org/2001/04/xmlenc#sha256"/>
        <DigestValue>qGmEr0avwbS+vrkS3zzsMqxPuasOFYs3x6NzjUUEPNY=</DigestValue>
      </Reference>
      <Reference URI="/xl/worksheets/sheet11.xml?ContentType=application/vnd.openxmlformats-officedocument.spreadsheetml.worksheet+xml">
        <DigestMethod Algorithm="http://www.w3.org/2001/04/xmlenc#sha256"/>
        <DigestValue>umMWg2Qfhya00uxRh7MUTxJPCXP2Ez+jUmXX/Bj5O+U=</DigestValue>
      </Reference>
      <Reference URI="/xl/worksheets/sheet12.xml?ContentType=application/vnd.openxmlformats-officedocument.spreadsheetml.worksheet+xml">
        <DigestMethod Algorithm="http://www.w3.org/2001/04/xmlenc#sha256"/>
        <DigestValue>WzLGHca6nqL2Tl4Cu2VxFE7JobN3QU7h+DsIlmKxFD0=</DigestValue>
      </Reference>
      <Reference URI="/xl/worksheets/sheet2.xml?ContentType=application/vnd.openxmlformats-officedocument.spreadsheetml.worksheet+xml">
        <DigestMethod Algorithm="http://www.w3.org/2001/04/xmlenc#sha256"/>
        <DigestValue>QeEFzraXH0vfnRnKqbKEW/xqO8C0SX1s+VUy0Dcal7s=</DigestValue>
      </Reference>
      <Reference URI="/xl/worksheets/sheet3.xml?ContentType=application/vnd.openxmlformats-officedocument.spreadsheetml.worksheet+xml">
        <DigestMethod Algorithm="http://www.w3.org/2001/04/xmlenc#sha256"/>
        <DigestValue>Ag4g+J8UBjgspi5UExPDFAH6OPNZ3x3PbwzWffTQAUY=</DigestValue>
      </Reference>
      <Reference URI="/xl/worksheets/sheet4.xml?ContentType=application/vnd.openxmlformats-officedocument.spreadsheetml.worksheet+xml">
        <DigestMethod Algorithm="http://www.w3.org/2001/04/xmlenc#sha256"/>
        <DigestValue>pi539f2rOMmXkyT8lOEccvsyyIJv4HreiSEbhNNb1jM=</DigestValue>
      </Reference>
      <Reference URI="/xl/worksheets/sheet5.xml?ContentType=application/vnd.openxmlformats-officedocument.spreadsheetml.worksheet+xml">
        <DigestMethod Algorithm="http://www.w3.org/2001/04/xmlenc#sha256"/>
        <DigestValue>fjQb+8blqRKrluoxq2NzgW4l4lXOFcvI8IAeKhehObU=</DigestValue>
      </Reference>
      <Reference URI="/xl/worksheets/sheet6.xml?ContentType=application/vnd.openxmlformats-officedocument.spreadsheetml.worksheet+xml">
        <DigestMethod Algorithm="http://www.w3.org/2001/04/xmlenc#sha256"/>
        <DigestValue>c8D7ub6uvhkUyOaX9kKgt4YeaIPdwtGHAKipmNcloOE=</DigestValue>
      </Reference>
      <Reference URI="/xl/worksheets/sheet7.xml?ContentType=application/vnd.openxmlformats-officedocument.spreadsheetml.worksheet+xml">
        <DigestMethod Algorithm="http://www.w3.org/2001/04/xmlenc#sha256"/>
        <DigestValue>scvr1IcOZxUjoHngCq8n/SjfVftAWFS4RIw2uyKVK+I=</DigestValue>
      </Reference>
      <Reference URI="/xl/worksheets/sheet8.xml?ContentType=application/vnd.openxmlformats-officedocument.spreadsheetml.worksheet+xml">
        <DigestMethod Algorithm="http://www.w3.org/2001/04/xmlenc#sha256"/>
        <DigestValue>AYCWqTfSECbwF1DI9oAh4nB4aMl6cqIquBVH5KABeFQ=</DigestValue>
      </Reference>
      <Reference URI="/xl/worksheets/sheet9.xml?ContentType=application/vnd.openxmlformats-officedocument.spreadsheetml.worksheet+xml">
        <DigestMethod Algorithm="http://www.w3.org/2001/04/xmlenc#sha256"/>
        <DigestValue>mtml4HK8Wa60WpYrJCzpVK+BBxNck1Xf8F8vGkFJCFE=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2023-10-16T12:23:59Z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2023-10-16T12:23:59Z</xd:SigningTime>
          <xd:SigningCertificate>
            <xd:Cert>
              <xd:CertDigest>
                <DigestMethod Algorithm="http://www.w3.org/2001/04/xmlenc#sha256"/>
                <DigestValue>liwoXVx/qdp8ujLMzVdcjmjlGD5Msiz+zaf4sv1kw8U=</DigestValue>
              </xd:CertDigest>
              <xd:IssuerSerial>
                <X509IssuerName>CN=AC DIGITALSIGN RFB G2, OU=Secretaria da Receita Federal do Brasil - RFB, O=ICP-Brasil, C=BR</X509IssuerName>
                <X509SerialNumber>418618273555565165873461978609799151964269475452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http://uri.etsi.org/01903/v1.2.2#ProofOfCreation</xd:Identifier>
              <xd:Description>Criou este documento</xd:Description>
            </xd:CommitmentTypeId>
            <xd:AllSignedDataObjects/>
          </xd:CommitmentTypeIndication>
        </xd:SignedDataObjectProperties>
      </xd:SignedProperties>
      <xd:UnsignedProperties>
        <xd:UnsignedSignatureProperties>
          <xd:CertificateValues>
            <xd:EncapsulatedX509Certificate>MIIHKzCCBROgAwIBAgIBGTANBgkqhkiG9w0BAQ0FADCBkDELMAkGA1UEBhMCQlIxEzARBgNVBAoMCklDUC1CcmFzaWwxNDAyBgNVBAsMK0F1dG9yaWRhZGUgQ2VydGlmaWNhZG9yYSBSYWl6IEJyYXNpbGVpcmEgdjUxNjA0BgNVBAMMLUFDIFNlY3JldGFyaWEgZGEgUmVjZWl0YSBGZWRlcmFsIGRvIEJyYXNpbCB2NDAeFw0xODExMTIxNDMyNTFaFw0yOTAyMjAxNDMyNTFaMHoxCzAJBgNVBAYTAkJSMRMwEQYDVQQKEwpJQ1AtQnJhc2lsMTYwNAYDVQQLEy1TZWNyZXRhcmlhIGRhIFJlY2VpdGEgRmVkZXJhbCBkbyBCcmFzaWwgLSBSRkIxHjAcBgNVBAMTFUFDIERJR0lUQUxTSUdOIFJGQiBHMjCCAiIwDQYJKoZIhvcNAQEBBQADggIPADCCAgoCggIBAJqJL7DhHRUOJwNIrqiPD3f4fnRlBoCX+HlTYkTgRGBP2ZdrMFaRFNbTgQ1d9IR3GH9KGozH0VE0d2xc7XED8xYPGiymp9lXOfixVGnCd+lzLbJZwEV4hjN2N1rt+1EGeGTFTMjlhKUu6F6cS2as098FEjjykHDx5x2WGoRnq/o03s9sguwPJWvyRwkPfPL0cJj1/XZ8apaTlj4E0csbbUTDWqiMILN/EP7n0jWz9rWv6U4OKNA4Y5ab7KCX0jA7xwvhMIQGFWJtIHY6jK5lfUvPGofC44BZOV4d9dJ/Lx1qP2tJQ2G52ZUe3gI11Gen/v/0B5eXFC71IRrIfH5pIKFsWwFHcb5yVkGf+nDAPyTAPOkNoCqUsfRFtooVMUZAEDDRffevVfJpIEGPn9diDtOQiTc9ATyzQTOehE+OOfBQVsQskxIiluzf71QaN6bK9vPwgheI8Dtw+KfdT6W+qovyrEdeAdyzAVha4YHK/bUz8XJwG6CdS+Diupl3Hqe+EHt/xyzfE3DI9Mj/Qszp/F/25tr07qfTsC3U7Q0/oWxATasOiCbktMNON3ujH991FddxSl0hHImIWlooWm4Jyd8f4c8XTQ93nqN/QFGyuI0gejKsw+LznQAlKbu8CeAqpTTeUnS8qmpYhVAhGQn1vWNronqfU+ZCnrYMHXeEZY/dAgMBAAGjggGjMIIBnzCB9QYDVR0gBIHtMIHqMEwGBmBMAQIBLDBCMEAGCCsGAQUFBwIBFjRodHRwOi8vd3d3LnJlY2VpdGEuZmF6ZW5kYS5nb3YuYnIvYWNyZmIvZHBjYWNyZmIucGRmMEwGBmBMAQIDKjBCMEAGCCsGAQUFBwIBFjRodHRwOi8vd3d3LnJlY2VpdGEuZmF6ZW5kYS5nb3YuYnIvYWNyZmIvZHBjYWNyZmIucGRmMEwGBmBMAQIEEjBCMEAGCCsGAQUFBwIBFjRodHRwOi8vd3d3LnJlY2VpdGEuZmF6ZW5kYS5nb3YuYnIvYWNyZmIvZHBjYWNyZmIucGRmMEQGA1UdHwQ9MDswOaA3oDWGM2h0dHA6Ly93d3cucmVjZWl0YS5mYXplbmRhLmdvdi5ici9hY3JmYi9hY3JmYnY0LmNybDAfBgNVHSMEGDAWgBQamOZDyhzdkp6ZY0VaKukfhyDNNTAdBgNVHQ4EFgQUyk9DCfZI4ErVb+UtXYdrqSmOR3swDwYDVR0TAQH/BAUwAwEB/zAOBgNVHQ8BAf8EBAMCAQYwDQYJKoZIhvcNAQENBQADggIBABjS1s0FtO4x6IMc7cpn+enbOPxnSetvnDopEjpOT2Vt7+XsTje+oOfaMyhywzo6jcYfXnJEQnbzArln199jBjy9tYfb9+QyIq7kF24gGheR+ztOMieJgGLv9giEKYtUkPE9UHXWUeX3rbbkPhmHXvXqwco262TmUCbPurg+39LRPLDHwWuHzY10I5PR6QYlUzkiRlo6ScTpW88BRV7rUjX9wtTi62j2kjvHxfDdEAnJKFVgCyQ8jZS4CpfyF3SH9Kbj+HeSxbIoea4k8e6XznAbjsr9kETaKnIj64Mi+ggS6yxArC07niNZA3GNh2iDZT1ArHy/UHfqefoWWR5Ognv2PgOOxAREDkV6vcLsfYc+pmNJxrShuM5EZpIcx79zUWxsc4p3xCCAuFElnVapDufyqzCSMb1VwvDi3/JmTRHzDaE9NeWkNrjkJuO7pB6vAXNyE6WeAxoDfXznxXgsRmhesjHj1CLAkFNzzOLCH0a6omITFmXqFem6hyCb6WiM3z2Y/mIOdjpKysI++Fmp+MswFlg59dDfcxGU1HzDTwlRObuEIovcKljPWfvag0PQeIl5J1o1DyTEyWzTmRe00Mbgvcb1+1eX+kKvSM8iWfRDYssvBQCJaV2nQD8w2MzZa9FqckUAxURyK+i4AICf+sjtnBL4gFmxI56sQPC5t8Eg</xd:EncapsulatedX509Certificate>
            <xd:EncapsulatedX509Certificate>MIIGYDCCBEigAwIBAgIBBDANBgkqhkiG9w0BAQ0FADCBlzELMAkGA1UEBhMCQlIxEzARBgNVBAoMCklDUC1CcmFzaWwxPTA7BgNVBAsMNEluc3RpdHV0byBOYWNpb25hbCBkZSBUZWNub2xvZ2lhIGRhIEluZm9ybWFjYW8gLSBJVEkxNDAyBgNVBAMMK0F1dG9yaWRhZGUgQ2VydGlmaWNhZG9yYSBSYWl6IEJyYXNpbGVpcmEgdjUwHhcNMTYwNzIwMTMzMjA0WhcNMjkwMzAyMTIwMDA0WjCBkDELMAkGA1UEBhMCQlIxEzARBgNVBAoMCklDUC1CcmFzaWwxNDAyBgNVBAsMK0F1dG9yaWRhZGUgQ2VydGlmaWNhZG9yYSBSYWl6IEJyYXNpbGVpcmEgdjUxNjA0BgNVBAMMLUFDIFNlY3JldGFyaWEgZGEgUmVjZWl0YSBGZWRlcmFsIGRvIEJyYXNpbCB2NDCCAiIwDQYJKoZIhvcNAQEBBQADggIPADCCAgoCggIBAJ1gd6oPyvAvYC0B5fUItXFU/csX2yNEOVJjr/SeuSv5bE0gIc/kUjoYVNMuUe+CTBY/gkoIiwR7qr7Dsp9jn8FTLnALrn6j1sbbkoD4ytTI3WHUuiefz/oApv+H5zPswj3JqUyXaK7bzN5Akc3PNFUzRb3+UbtYA2fXinBAewxrpZidGX0A+ioC++qPq06APTio9SWSBBGEZgmLOAHpkdHhNUAaP9MJXRcQ9k4kilOt3uewRP7EKMyMGDyNPeqDtWCWCEif7vZiLScrKSY3l25nCW9wVN8qQ0G8mJwMTFhntZfG7098kRN0fIVAstyT4KsyVIOWgj8r2pZ913yJfobMROyl89X5leR298gzwDhN2UKJXHmf7XFzqOTg0Hl4dK5LzSg07Ry2DqooFwdvxjBXlWdAVkTdZo5lM5FQGr5uNDFyL2DQwDtmpMrQ7QrVA4saXfwBsMWMel20siX8t2bOFIXHc1HiUDxETgCQw4542pwOtFPj8+UFag+ypZhyk8voAaXQjw3qGubWI68jFNZTrNXjQThIlJWI83OWjcvmIr4SPgbf9hIIHzznSdzqPXXdAZRNS9fxrxmgoTcG4I7cu1hZgBv9HHIaUKr2MwXAdNiqoe71wDkLCKUx8/fVJnhswqHBHYAj+KjBwyoJW1JliL91QOT3Bjz2epj7kj7tAgMBAAGjgbswgbgwHQYDVR0OBBYEFBqY5kPKHN2SnpljRVoq6R+HIM01MA8GA1UdEwEB/wQFMAMBAf8wDgYDVR0PAQH/BAQDAgEGMBQGA1UdIAQNMAswCQYFYEwBAQgwADA/BgNVHR8EODA2MDSgMqAwhi5odHRwOi8vYWNyYWl6LmljcGJyYXNpbC5nb3YuYnIvTENSYWNyYWl6djUuY3JsMB8GA1UdIwQYMBaAFGmovnXZxO9s5xNF5GFu5Wj4tkBeMA0GCSqGSIb3DQEBDQUAA4ICAQBrQuAL6TWbdnOpHbgSzAd9Pkc+vr5uTd7ml4xfPPs/I+BNCGT9Q6OTx/26m6q9rOrl6/9AASYDE5esiwBlaQ4OPzQQ37zrf5d4FnGxnsRMdjEL2pjks7ull66LZX8k5HOfnxy5iYo1hTy46UYg28PXdL55qTljilj4LueNFlTCmK2m9Vo1E6F/Ss79D31uwVBadgoK/i95dFONNlSj/w3/sa9Pbkq3JCJ10ET01GmBSTrtired+zzcj26QT0hjQQ5PUB6wV2+bhUx+WN/rXiLph/DPvy7gg8hrn4mVHBYOEPPoq7qBsX77cswycENKXrlq+gHA2Lj8hkrbfQt4pZQzT+6nLOSOyqMI21ql781eErJySwJ0R9LdPQNm3MUS/ifoRPdjFGWUktBRue/03QrVYtwFBMaIjF/p93Bmb/42xfkL/TG/W6EicBcGLms2SU4pBtw+NDFMQ1YXxNJQoNJ2uzxnzBSqdr5bF5qZth4EHob+I8uUFYylIoCHWvMD1pAxTu8fC9366lkt7cpBARiOdB2MN31JQK3nxjeQeXHiudm8twSzNp0wbJViUiRfNZbqH3yNe8ZTYUQds7hCCcZh3pZbe4PNWS2WDiifF9uXRdfAL3qsEubQOrA/s+EvZha6afCs4d4BlGKQsf64r0iPnX6hFxR4h4sXRI9x5xRMtA==</xd:EncapsulatedX509Certificate>
            <xd:EncapsulatedX509Certificate>MIIGoTCCBImgAwIBAgIBATANBgkqhkiG9w0BAQ0FADCBlzELMAkGA1UEBhMCQlIxEzARBgNVBAoMCklDUC1CcmFzaWwxPTA7BgNVBAsMNEluc3RpdHV0byBOYWNpb25hbCBkZSBUZWNub2xvZ2lhIGRhIEluZm9ybWFjYW8gLSBJVEkxNDAyBgNVBAMMK0F1dG9yaWRhZGUgQ2VydGlmaWNhZG9yYSBSYWl6IEJyYXNpbGVpcmEgdjUwHhcNMTYwMzAyMTMwMTM4WhcNMjkwMzAyMjM1OTM4WjCBlzELMAkGA1UEBhMCQlIxEzARBgNVBAoMCklDUC1CcmFzaWwxPTA7BgNVBAsMNEluc3RpdHV0byBOYWNpb25hbCBkZSBUZWNub2xvZ2lhIGRhIEluZm9ybWFjYW8gLSBJVEkxNDAyBgNVBAMMK0F1dG9yaWRhZGUgQ2VydGlmaWNhZG9yYSBSYWl6IEJyYXNpbGVpcmEgdjUwggIiMA0GCSqGSIb3DQEBAQUAA4ICDwAwggIKAoICAQD3LXgabUWsF+gUXw/6YODeF2XkqEyfk3VehdsIx+3/ERgdjCS/ouxYR0Epi2hdoMUVJDNf3XQfjAWXJyCoTneHYAl2McMdvoqtLB2ileQlJiis0fTtYTJayee9BAIdIrCor1Lc0vozXCpDtq5nTwhjIocaZtcuFsdrkl+nbfYxl5m7vjTkTMS6j8ffjmFzbNPDlJuV3Vy7AzapPVJrMl6UHPXCHMYMzl0KxR/47S5XGgmLYkYt8bNCHA3fg07y+Gtvgu+SNhMPwWKIgwhYw+9vErOnavRhOimYo4M2AwNpNK0OKLI7Im5V094jFp4Ty+mlmfQH00k8nkSUEN+1TGGkhv16c2hukbx9iCfbmk7im2hGKjQA8eH64VPYoS2qdKbPbd3xDDHN2croYKpy2U2oQTVBSf9hC3o6fKo3zp0U3dNiw7ZgWKS9UwP31Q0gwgB1orZgLuF+LIppHYwxcTG/AovNWa4sTPukMiX2L+p7uIHExTZJJU4YoDacQh/mfbPIz3261He4YFmQ35sfw3eKHQSOLyiVfev/n0l/r308PijEd+d+Hz5RmqIzS8jYXZIeJxym4mEjE1fKpeP56Ea52LlIJ8ZqsJ3xzHWu3WkAVz4hMqrX6BPMGW2IxOuEUQyIaCBg1lI6QLiPMHvo2/J7gu4YfqRcH6i27W3HyzamEQIDAQABo4H1MIHyME4GA1UdIARHMEUwQwYFYEwBAQAwOjA4BggrBgEFBQcCARYsaHR0cDovL2FjcmFpei5pY3BicmFzaWwuZ292LmJyL0RQQ2FjcmFpei5wZGYwPwYDVR0fBDgwNjA0oDKgMIYuaHR0cDovL2FjcmFpei5pY3BicmFzaWwuZ292LmJyL0xDUmFjcmFpenY1LmNybDAfBgNVHSMEGDAWgBRpqL512cTvbOcTReRhbuVo+LZAXjAdBgNVHQ4EFgQUaai+ddnE72znE0XkYW7laPi2QF4wDwYDVR0TAQH/BAUwAwEB/zAOBgNVHQ8BAf8EBAMCAQYwDQYJKoZIhvcNAQENBQADggIBABRt2/JiWapef7o/plhR4PxymlMIp/JeZ5F0BZ1XafmYpl5g6pRokFrIRMFXLyEhlgo51I05InyCc9Td6UXjlsOASTc/LRavyjB/8NcQjlRYDh6xf7OdP05mFcT/0+6bYRtNgsnUbr10pfsK/UzyUvQWbumGS57hCZrAZOyd9MzukiF/azAa6JfoZk2nDkEudKOY8tRyTpMmDzN5fufPSC3v7tSJUqTqo5z7roN/FmckRzGAYyz5XulbOc5/UsAT/tk+KP/clbbqd/hhevmmdJclLr9qWZZcOgzuFU2YsgProtVu0fFNXGr6KK9fu44pOHajmMsTXK3X7r/Pwh19kFRow5F3RQMUZC6Re0YLfXh+ypnUSCzA+uL4JPtHIGyvkbWiulkustpOKUSVwBPzvA2sQUOvqdbAR7C8jcHYFJMuK2HZFji7pxcWWab/NKsFcJ3sluDjmhizpQaxbYTfAVXu3q8yd0su/BHHhBpteyHvYyyz0Eb9LUysR2cMtWvfPU6vnoPgYvOGO1CziyGEsgKULkCH4o2Vgl1gQuKWO4V68rFW8a/jvq28sbY+y/Ao0I5ohpnBcQOAawiFbz6yJtObajYMuztDDP8oY656EuuJXBJhuKAJPI/7WDtgfV8ffOh/iQGQATVMtgDN0gv8bn5NdUX8UMNX1sHhU3H1UpoW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12</vt:i4>
      </vt:variant>
    </vt:vector>
  </HeadingPairs>
  <TitlesOfParts>
    <vt:vector size="24" baseType="lpstr">
      <vt:lpstr>PÁGINA INICIAL</vt:lpstr>
      <vt:lpstr>Orçamentária</vt:lpstr>
      <vt:lpstr>QCI</vt:lpstr>
      <vt:lpstr>Cronograma Global</vt:lpstr>
      <vt:lpstr>Mês01</vt:lpstr>
      <vt:lpstr>Mês02</vt:lpstr>
      <vt:lpstr>Mês03</vt:lpstr>
      <vt:lpstr>Mês04</vt:lpstr>
      <vt:lpstr>Mês05</vt:lpstr>
      <vt:lpstr>Mês06</vt:lpstr>
      <vt:lpstr>Mês07</vt:lpstr>
      <vt:lpstr>Mês08</vt:lpstr>
      <vt:lpstr>'Cronograma Global'!Area_de_impressao</vt:lpstr>
      <vt:lpstr>Mês01!Area_de_impressao</vt:lpstr>
      <vt:lpstr>Mês02!Area_de_impressao</vt:lpstr>
      <vt:lpstr>Mês03!Area_de_impressao</vt:lpstr>
      <vt:lpstr>Mês04!Area_de_impressao</vt:lpstr>
      <vt:lpstr>Mês05!Area_de_impressao</vt:lpstr>
      <vt:lpstr>Mês06!Area_de_impressao</vt:lpstr>
      <vt:lpstr>Mês07!Area_de_impressao</vt:lpstr>
      <vt:lpstr>Mês08!Area_de_impressao</vt:lpstr>
      <vt:lpstr>Orçamentária!Area_de_impressao</vt:lpstr>
      <vt:lpstr>QCI!Area_de_impressao</vt:lpstr>
      <vt:lpstr>'Cronograma Global'!Titulos_de_impressao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Maurilio</dc:creator>
  <cp:lastModifiedBy>Maurilio</cp:lastModifiedBy>
  <cp:lastPrinted>2023-10-11T19:29:40Z</cp:lastPrinted>
  <dcterms:created xsi:type="dcterms:W3CDTF">1997-09-17T19:01:34Z</dcterms:created>
  <dcterms:modified xsi:type="dcterms:W3CDTF">2023-10-11T19:30:45Z</dcterms:modified>
</cp:coreProperties>
</file>